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activeTab="1"/>
  </bookViews>
  <sheets>
    <sheet name="Base Data and Notes" sheetId="1" r:id="rId1"/>
    <sheet name="Transformed Data" sheetId="2" r:id="rId2"/>
  </sheets>
  <definedNames/>
  <calcPr fullCalcOnLoad="1"/>
</workbook>
</file>

<file path=xl/sharedStrings.xml><?xml version="1.0" encoding="utf-8"?>
<sst xmlns="http://schemas.openxmlformats.org/spreadsheetml/2006/main" count="892" uniqueCount="209">
  <si>
    <t>Year</t>
  </si>
  <si>
    <t>Report</t>
  </si>
  <si>
    <t>Current year</t>
  </si>
  <si>
    <t>Forecast for:</t>
  </si>
  <si>
    <t>Next year</t>
  </si>
  <si>
    <t>MPR</t>
  </si>
  <si>
    <t>Top</t>
  </si>
  <si>
    <t>Bottom</t>
  </si>
  <si>
    <t>Range</t>
  </si>
  <si>
    <t>NOMINAL</t>
  </si>
  <si>
    <t>REAL</t>
  </si>
  <si>
    <t>INFLATION</t>
  </si>
  <si>
    <t>UNEMPLOYMENT</t>
  </si>
  <si>
    <t>Central Tend.</t>
  </si>
  <si>
    <t>GNP</t>
  </si>
  <si>
    <t>Nom.</t>
  </si>
  <si>
    <t>Real</t>
  </si>
  <si>
    <t>Inflation</t>
  </si>
  <si>
    <t>Impl. GNP Defl.</t>
  </si>
  <si>
    <t>Unemp.</t>
  </si>
  <si>
    <t>(1)</t>
  </si>
  <si>
    <t>(1) (2)</t>
  </si>
  <si>
    <t>(1) (3)</t>
  </si>
  <si>
    <t>(a)</t>
  </si>
  <si>
    <t xml:space="preserve">(b) (c) </t>
  </si>
  <si>
    <t>(d) (e)</t>
  </si>
  <si>
    <t>GDP</t>
  </si>
  <si>
    <t>(j)</t>
  </si>
  <si>
    <t>(k)</t>
  </si>
  <si>
    <t>CPI</t>
  </si>
  <si>
    <t>(4)</t>
  </si>
  <si>
    <t>Real GDP (ch-wtd)</t>
  </si>
  <si>
    <t>PCE chain-type</t>
  </si>
  <si>
    <t>GB</t>
  </si>
  <si>
    <t>Source</t>
  </si>
  <si>
    <t>NOM.</t>
  </si>
  <si>
    <t>INFL.</t>
  </si>
  <si>
    <t>UNEM.</t>
  </si>
  <si>
    <t>_____STAFF FORECASTS_____</t>
  </si>
  <si>
    <t>FOMC</t>
  </si>
  <si>
    <t>GB(A)</t>
  </si>
  <si>
    <t>7/6-7/1981</t>
  </si>
  <si>
    <t>2/1-2/1982</t>
  </si>
  <si>
    <t>6/30,7/1/1982</t>
  </si>
  <si>
    <t>Real GNP (1972$)</t>
  </si>
  <si>
    <t>Real GNP (1982$)</t>
  </si>
  <si>
    <t>Real GDP (1987$)</t>
  </si>
  <si>
    <t>2/8-9/1983</t>
  </si>
  <si>
    <t>7/12-13/1983</t>
  </si>
  <si>
    <t>1/30-31/1984</t>
  </si>
  <si>
    <t>7/16-17/1984</t>
  </si>
  <si>
    <t>2/12-13/1985</t>
  </si>
  <si>
    <t>7/9-10/1985</t>
  </si>
  <si>
    <t>2/11-12/1986</t>
  </si>
  <si>
    <t>7/8-9/1986</t>
  </si>
  <si>
    <t>2/10-11/1987</t>
  </si>
  <si>
    <t>2/9-10/1988</t>
  </si>
  <si>
    <t>6/29-30/1988</t>
  </si>
  <si>
    <t>2/7-8/1989</t>
  </si>
  <si>
    <t>7/5-6/1989</t>
  </si>
  <si>
    <t>2/6-7/90</t>
  </si>
  <si>
    <t>7/2-3/90</t>
  </si>
  <si>
    <t>2/5-6/1991</t>
  </si>
  <si>
    <t>7/2-3/1991</t>
  </si>
  <si>
    <t>2/4-5/1992</t>
  </si>
  <si>
    <t>6/30,7/1/1992</t>
  </si>
  <si>
    <t>2/2-3/1993</t>
  </si>
  <si>
    <t>7/6-7/1993</t>
  </si>
  <si>
    <t>2/3-4/1994</t>
  </si>
  <si>
    <t>7/5-6/1994</t>
  </si>
  <si>
    <t>7/5-6/1995</t>
  </si>
  <si>
    <t>1/30-31/1996</t>
  </si>
  <si>
    <t>7/2-3/1996</t>
  </si>
  <si>
    <t>7/4-5/1997</t>
  </si>
  <si>
    <t>7/1-2/1997</t>
  </si>
  <si>
    <t>2/3-4/1998</t>
  </si>
  <si>
    <t>6/30,7/1/1998</t>
  </si>
  <si>
    <t>2/2-3/1999</t>
  </si>
  <si>
    <t>6/29-30/1999</t>
  </si>
  <si>
    <t>2/1-2/2000</t>
  </si>
  <si>
    <t>6/27-28/2000</t>
  </si>
  <si>
    <t>1/30-31/2000</t>
  </si>
  <si>
    <t>6/26-27/2001</t>
  </si>
  <si>
    <t>Impt.</t>
  </si>
  <si>
    <t>notes</t>
  </si>
  <si>
    <t>Addl.</t>
  </si>
  <si>
    <t>3/80 (HC)</t>
  </si>
  <si>
    <t>PRICE LEVEL</t>
  </si>
  <si>
    <t>3/81 (HC)</t>
  </si>
  <si>
    <t>3/82 (HC)</t>
  </si>
  <si>
    <t>3/83 (HC)</t>
  </si>
  <si>
    <t>3/84 (HC)</t>
  </si>
  <si>
    <t>3/85 (HC)</t>
  </si>
  <si>
    <t>MPR = Monetary Policy Report</t>
  </si>
  <si>
    <t>HC = Hard copy</t>
  </si>
  <si>
    <t>OL = On-line</t>
  </si>
  <si>
    <t>ABBREVIATIONS:</t>
  </si>
  <si>
    <t>NOTES</t>
  </si>
  <si>
    <t>Prev. Q4</t>
  </si>
  <si>
    <t>Q4</t>
  </si>
  <si>
    <t>____________NIPA (from Survey of Current Business)__________</t>
  </si>
  <si>
    <t>3/86 (HC)</t>
  </si>
  <si>
    <t>3/87 (HC)</t>
  </si>
  <si>
    <t>3/88 (HC)</t>
  </si>
  <si>
    <t>3/89 (HC)</t>
  </si>
  <si>
    <t>3/90 (HC)</t>
  </si>
  <si>
    <t>3/91 (HC)</t>
  </si>
  <si>
    <t>3/92 (HC)</t>
  </si>
  <si>
    <t>3/93 (HC)</t>
  </si>
  <si>
    <t>3/94 (HC)</t>
  </si>
  <si>
    <t>3/95 (OL)</t>
  </si>
  <si>
    <t>2/4-5/1980</t>
  </si>
  <si>
    <t>2/2-3/1981</t>
  </si>
  <si>
    <t>1/31,2/1/1995</t>
  </si>
  <si>
    <t>GB = Greenbook</t>
  </si>
  <si>
    <t>4/96 (OL)</t>
  </si>
  <si>
    <t>4/97 (OL)</t>
  </si>
  <si>
    <t>4/98 (OL)</t>
  </si>
  <si>
    <t>4/99 (OL)</t>
  </si>
  <si>
    <t>4/00 (OL)</t>
  </si>
  <si>
    <t>4/01 (OL)</t>
  </si>
  <si>
    <t>4/02 (OL)</t>
  </si>
  <si>
    <t>4/03 (OL)</t>
  </si>
  <si>
    <t>___________DATES___________</t>
  </si>
  <si>
    <t>UNEMP. RATE</t>
  </si>
  <si>
    <t>MLR</t>
  </si>
  <si>
    <t>Srce</t>
  </si>
  <si>
    <t>___CPI___</t>
  </si>
  <si>
    <t>Civil.</t>
  </si>
  <si>
    <t>_______________CONCEPTS_______________</t>
  </si>
  <si>
    <t>CPI (U)</t>
  </si>
  <si>
    <t>1.  No separate ranges and central tendencies in MPR.</t>
  </si>
  <si>
    <t>2.  MPR says forecast represents "Board members."</t>
  </si>
  <si>
    <t>3.  MPR implies represents Board members only.</t>
  </si>
  <si>
    <t>a.  MPR says forecast reflects "consensus" of participants.</t>
  </si>
  <si>
    <t>b.  MPR also gives forecasts of level of employment and CPI inflation.</t>
  </si>
  <si>
    <t>c.  MPR says numbers are "ranges that encompass" views of participants.</t>
  </si>
  <si>
    <t>d.  Not clear if non-voting bank presidents included in MPR forecast.</t>
  </si>
  <si>
    <t>e.  MPR says numbers "generally encompass" views of participants.</t>
  </si>
  <si>
    <t>CS = Chart Show</t>
  </si>
  <si>
    <t>CT = Central tendency</t>
  </si>
  <si>
    <t>(d) (g)</t>
  </si>
  <si>
    <t>(i)</t>
  </si>
  <si>
    <t>(n)</t>
  </si>
  <si>
    <t>MPRR2</t>
  </si>
  <si>
    <t>MPRI2</t>
  </si>
  <si>
    <t>MPRU2</t>
  </si>
  <si>
    <t>GBR</t>
  </si>
  <si>
    <t>GBI</t>
  </si>
  <si>
    <t>GBU</t>
  </si>
  <si>
    <t>SCBR</t>
  </si>
  <si>
    <t>SCBI</t>
  </si>
  <si>
    <t>SCBU</t>
  </si>
  <si>
    <t>A.  Use CPI from CS; checked against GB</t>
  </si>
  <si>
    <t>B.  Use PCE from CS; checked against GB</t>
  </si>
  <si>
    <t>GB(B)</t>
  </si>
  <si>
    <t xml:space="preserve">(d) (e) </t>
  </si>
  <si>
    <t>(q)</t>
  </si>
  <si>
    <t>(r)</t>
  </si>
  <si>
    <t>_______________________________________FOMC FORECASTS REPORTED IN MONETARY REPORT_______________________________________</t>
  </si>
  <si>
    <t>_____VALUES USED_____</t>
  </si>
  <si>
    <t>MIDPOINTS OF</t>
  </si>
  <si>
    <t>CENTRAL TENDENCIES</t>
  </si>
  <si>
    <t>VARIABLE DEFINITIONS</t>
  </si>
  <si>
    <t>MPR Average of Central Tendency of Forecasts in Monetary Policy Report</t>
  </si>
  <si>
    <t>SCB  Actual Values (SCB for Survey of Current Business, the source for the NIPA-based estimates; non-NIPA-based series from other sources)</t>
  </si>
  <si>
    <t>GB  Greenbook (Staff) Forecasts</t>
  </si>
  <si>
    <t>MTGDATE</t>
  </si>
  <si>
    <t>RESID</t>
  </si>
  <si>
    <t xml:space="preserve">(1) </t>
  </si>
  <si>
    <t xml:space="preserve">(d) </t>
  </si>
  <si>
    <t>(d) (f)</t>
  </si>
  <si>
    <t xml:space="preserve">(d) (g) </t>
  </si>
  <si>
    <t>(l)</t>
  </si>
  <si>
    <t xml:space="preserve">(m) </t>
  </si>
  <si>
    <t>(n) (o)</t>
  </si>
  <si>
    <t>(p)</t>
  </si>
  <si>
    <t>(s)</t>
  </si>
  <si>
    <t>(t)</t>
  </si>
  <si>
    <t>p.  CS gives staff nom. as 4.5, but GB has 4.6 and is internally consistent. Couldn't find anything relevant in staff presentation or transcript.</t>
  </si>
  <si>
    <t>f.  MPR says views of participants "generally fall within" or "fall generally within" numbers given.</t>
  </si>
  <si>
    <t>g.  MPR says views of participants "fall within" numbers given.</t>
  </si>
  <si>
    <t>h.  CT for u in MPR is "About 9 1/2."</t>
  </si>
  <si>
    <t>i.  CT for u in MPR is "About 6 1/2."</t>
  </si>
  <si>
    <t>j.  CT for u in MPR is "Around 6 3/4."</t>
  </si>
  <si>
    <t>k.  CT for u in MPR is "Around 5 1/2."</t>
  </si>
  <si>
    <t>l.  Forecast of real is for 1982$, but actual is 1987$.</t>
  </si>
  <si>
    <t>n.  Forecast of real is for 1987$, but actual is chained $.</t>
  </si>
  <si>
    <t>o.  CT for u in MPR is "About 5 1/2."</t>
  </si>
  <si>
    <t>q.  CT for u in MPR is "About 5 1/2."</t>
  </si>
  <si>
    <t>r.  CT for u in MPR is "about 4 3/4."</t>
  </si>
  <si>
    <t>s.  CT for u in MPR is "About 4."</t>
  </si>
  <si>
    <t>t.  CT for u in MPR is "About 4 1/2."</t>
  </si>
  <si>
    <t>MLR = Monthly Labor Review</t>
  </si>
  <si>
    <t>______________________________________________OUTCOMES______________________________________________</t>
  </si>
  <si>
    <t>(d) (h)</t>
  </si>
  <si>
    <t>4.  Lower end of CT in MPR for CPI reported as 2, but looks like typo: CS gives 3, and text of MPR says CT is 3-3 1/2 (p. 69).</t>
  </si>
  <si>
    <t>m.  CT for inflation in MPR is "About 3."</t>
  </si>
  <si>
    <t>MPRR2 Real Growth, Column U of Base Data</t>
  </si>
  <si>
    <t>MPRI2  Inflation, Column V of Base Data</t>
  </si>
  <si>
    <t>MPRU2  Unemployment, Column W of Base Data</t>
  </si>
  <si>
    <t>GBR  Real Growth, Column Z of Base Data</t>
  </si>
  <si>
    <r>
      <t xml:space="preserve">GBI  Inflation, Column AA of </t>
    </r>
    <r>
      <rPr>
        <sz val="10"/>
        <rFont val="Arial"/>
        <family val="2"/>
      </rPr>
      <t xml:space="preserve">Base </t>
    </r>
    <r>
      <rPr>
        <sz val="10"/>
        <rFont val="Arial"/>
        <family val="0"/>
      </rPr>
      <t>Data</t>
    </r>
  </si>
  <si>
    <t>GBU unemployment, Column AB of Base Data</t>
  </si>
  <si>
    <t>SCBR  Real Growth, Column AR of Base Data</t>
  </si>
  <si>
    <t>SCBI  Inflation, Column AS of Base Data</t>
  </si>
  <si>
    <t>SCBU Unemployment, Column AT of Base Data</t>
  </si>
  <si>
    <t>MTGDATE  Date of FOMC Meeting</t>
  </si>
  <si>
    <t>RESID  Measure of Monetary Policy Shocks from Romer and Romer (2004) for the FOMC Meetings Corresponding to the MPRs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</si>
</sst>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A77"/>
  <sheetViews>
    <sheetView workbookViewId="0" topLeftCell="A1">
      <pane xSplit="3" ySplit="6" topLeftCell="BA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A27" sqref="BA27"/>
    </sheetView>
  </sheetViews>
  <sheetFormatPr defaultColWidth="9.140625" defaultRowHeight="12.75"/>
  <cols>
    <col min="1" max="1" width="5.8515625" style="0" customWidth="1"/>
    <col min="2" max="2" width="6.140625" style="0" customWidth="1"/>
    <col min="3" max="3" width="11.7109375" style="0" customWidth="1"/>
    <col min="4" max="4" width="6.00390625" style="3" customWidth="1"/>
    <col min="5" max="28" width="6.7109375" style="0" customWidth="1"/>
    <col min="29" max="29" width="9.57421875" style="0" customWidth="1"/>
    <col min="30" max="30" width="11.7109375" style="0" customWidth="1"/>
    <col min="33" max="38" width="7.7109375" style="4" customWidth="1"/>
    <col min="39" max="39" width="5.57421875" style="4" customWidth="1"/>
    <col min="40" max="40" width="5.7109375" style="4" customWidth="1"/>
    <col min="41" max="41" width="6.140625" style="4" customWidth="1"/>
    <col min="42" max="42" width="7.7109375" style="4" customWidth="1"/>
    <col min="43" max="46" width="6.7109375" style="4" customWidth="1"/>
    <col min="47" max="47" width="6.7109375" style="0" customWidth="1"/>
    <col min="48" max="48" width="16.28125" style="0" customWidth="1"/>
    <col min="49" max="49" width="13.7109375" style="0" customWidth="1"/>
    <col min="50" max="50" width="7.00390625" style="0" customWidth="1"/>
    <col min="51" max="51" width="7.8515625" style="0" customWidth="1"/>
    <col min="52" max="52" width="4.28125" style="0" customWidth="1"/>
    <col min="54" max="78" width="5.7109375" style="0" customWidth="1"/>
    <col min="80" max="95" width="5.7109375" style="0" customWidth="1"/>
    <col min="97" max="97" width="7.140625" style="0" customWidth="1"/>
    <col min="98" max="98" width="7.8515625" style="0" customWidth="1"/>
    <col min="100" max="103" width="5.7109375" style="0" customWidth="1"/>
  </cols>
  <sheetData>
    <row r="2" spans="5:50" ht="12.75">
      <c r="E2" s="8" t="s">
        <v>159</v>
      </c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2"/>
      <c r="Y2" s="2"/>
      <c r="Z2" s="2"/>
      <c r="AA2" s="2"/>
      <c r="AB2" s="2"/>
      <c r="AC2" s="2"/>
      <c r="AD2" s="2"/>
      <c r="AU2" s="2"/>
      <c r="AV2" s="2"/>
      <c r="AW2" s="2"/>
      <c r="AX2" s="2"/>
    </row>
    <row r="3" spans="5:50" ht="12.75">
      <c r="E3" s="8" t="s">
        <v>9</v>
      </c>
      <c r="F3" s="8"/>
      <c r="G3" s="8"/>
      <c r="H3" s="8"/>
      <c r="I3" s="8" t="s">
        <v>10</v>
      </c>
      <c r="J3" s="8"/>
      <c r="K3" s="8"/>
      <c r="L3" s="8"/>
      <c r="M3" s="8" t="s">
        <v>11</v>
      </c>
      <c r="N3" s="8"/>
      <c r="O3" s="8"/>
      <c r="P3" s="8"/>
      <c r="Q3" s="8" t="s">
        <v>12</v>
      </c>
      <c r="R3" s="8"/>
      <c r="S3" s="8"/>
      <c r="T3" s="8"/>
      <c r="U3" s="8" t="s">
        <v>161</v>
      </c>
      <c r="V3" s="8"/>
      <c r="W3" s="8"/>
      <c r="X3" s="2"/>
      <c r="Y3" s="2"/>
      <c r="Z3" s="2"/>
      <c r="AA3" s="2"/>
      <c r="AB3" s="2"/>
      <c r="AC3" s="2"/>
      <c r="AD3" s="2"/>
      <c r="AF3" s="8" t="s">
        <v>194</v>
      </c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2"/>
      <c r="AV3" s="2"/>
      <c r="AW3" s="2"/>
      <c r="AX3" s="2"/>
    </row>
    <row r="4" spans="4:51" ht="12.75">
      <c r="D4" s="3" t="s">
        <v>83</v>
      </c>
      <c r="E4" s="8" t="s">
        <v>8</v>
      </c>
      <c r="F4" s="8"/>
      <c r="G4" s="8" t="s">
        <v>13</v>
      </c>
      <c r="H4" s="8"/>
      <c r="I4" s="8" t="s">
        <v>8</v>
      </c>
      <c r="J4" s="8"/>
      <c r="K4" s="8" t="s">
        <v>13</v>
      </c>
      <c r="L4" s="8"/>
      <c r="M4" s="8" t="s">
        <v>8</v>
      </c>
      <c r="N4" s="8"/>
      <c r="O4" s="8" t="s">
        <v>13</v>
      </c>
      <c r="P4" s="8"/>
      <c r="Q4" s="8" t="s">
        <v>8</v>
      </c>
      <c r="R4" s="8"/>
      <c r="S4" s="8" t="s">
        <v>13</v>
      </c>
      <c r="T4" s="8"/>
      <c r="U4" s="8" t="s">
        <v>162</v>
      </c>
      <c r="V4" s="8"/>
      <c r="W4" s="8"/>
      <c r="X4" s="8" t="s">
        <v>38</v>
      </c>
      <c r="Y4" s="8"/>
      <c r="Z4" s="8"/>
      <c r="AA4" s="8"/>
      <c r="AB4" s="8"/>
      <c r="AC4" s="8" t="s">
        <v>123</v>
      </c>
      <c r="AD4" s="8"/>
      <c r="AE4" s="8"/>
      <c r="AF4" s="9" t="s">
        <v>100</v>
      </c>
      <c r="AG4" s="9"/>
      <c r="AH4" s="9"/>
      <c r="AI4" s="9"/>
      <c r="AJ4" s="9"/>
      <c r="AK4" s="9"/>
      <c r="AL4" s="9"/>
      <c r="AM4" s="9" t="s">
        <v>127</v>
      </c>
      <c r="AN4" s="9"/>
      <c r="AO4" s="9" t="s">
        <v>124</v>
      </c>
      <c r="AP4" s="9"/>
      <c r="AQ4" s="9" t="s">
        <v>160</v>
      </c>
      <c r="AR4" s="9"/>
      <c r="AS4" s="9"/>
      <c r="AT4" s="9"/>
      <c r="AU4" s="8" t="s">
        <v>129</v>
      </c>
      <c r="AV4" s="8"/>
      <c r="AW4" s="8"/>
      <c r="AX4" s="8"/>
      <c r="AY4" t="s">
        <v>85</v>
      </c>
    </row>
    <row r="5" spans="1:53" ht="12.75">
      <c r="A5" t="s">
        <v>0</v>
      </c>
      <c r="B5" t="s">
        <v>1</v>
      </c>
      <c r="C5" t="s">
        <v>3</v>
      </c>
      <c r="D5" s="3" t="s">
        <v>84</v>
      </c>
      <c r="E5" t="s">
        <v>7</v>
      </c>
      <c r="F5" t="s">
        <v>6</v>
      </c>
      <c r="G5" t="s">
        <v>7</v>
      </c>
      <c r="H5" t="s">
        <v>6</v>
      </c>
      <c r="I5" t="s">
        <v>7</v>
      </c>
      <c r="J5" t="s">
        <v>6</v>
      </c>
      <c r="K5" t="s">
        <v>7</v>
      </c>
      <c r="L5" t="s">
        <v>6</v>
      </c>
      <c r="M5" t="s">
        <v>7</v>
      </c>
      <c r="N5" t="s">
        <v>6</v>
      </c>
      <c r="O5" t="s">
        <v>7</v>
      </c>
      <c r="P5" t="s">
        <v>6</v>
      </c>
      <c r="Q5" t="s">
        <v>7</v>
      </c>
      <c r="R5" t="s">
        <v>6</v>
      </c>
      <c r="S5" t="s">
        <v>7</v>
      </c>
      <c r="T5" t="s">
        <v>6</v>
      </c>
      <c r="U5" t="s">
        <v>10</v>
      </c>
      <c r="V5" t="s">
        <v>36</v>
      </c>
      <c r="W5" t="s">
        <v>37</v>
      </c>
      <c r="X5" t="s">
        <v>34</v>
      </c>
      <c r="Y5" t="s">
        <v>35</v>
      </c>
      <c r="Z5" t="s">
        <v>10</v>
      </c>
      <c r="AA5" t="s">
        <v>36</v>
      </c>
      <c r="AB5" t="s">
        <v>37</v>
      </c>
      <c r="AC5" t="s">
        <v>33</v>
      </c>
      <c r="AD5" t="s">
        <v>39</v>
      </c>
      <c r="AE5" t="s">
        <v>5</v>
      </c>
      <c r="AF5" t="s">
        <v>34</v>
      </c>
      <c r="AG5" s="9" t="s">
        <v>9</v>
      </c>
      <c r="AH5" s="9"/>
      <c r="AI5" s="9" t="s">
        <v>10</v>
      </c>
      <c r="AJ5" s="9"/>
      <c r="AK5" s="9" t="s">
        <v>87</v>
      </c>
      <c r="AL5" s="9"/>
      <c r="AM5" s="5" t="s">
        <v>126</v>
      </c>
      <c r="AN5" s="5" t="s">
        <v>29</v>
      </c>
      <c r="AO5" s="5" t="s">
        <v>126</v>
      </c>
      <c r="AP5" s="5" t="s">
        <v>37</v>
      </c>
      <c r="AQ5" s="5" t="s">
        <v>35</v>
      </c>
      <c r="AR5" s="5" t="s">
        <v>10</v>
      </c>
      <c r="AS5" s="5" t="s">
        <v>36</v>
      </c>
      <c r="AT5" s="5" t="s">
        <v>37</v>
      </c>
      <c r="AU5" t="s">
        <v>15</v>
      </c>
      <c r="AV5" t="s">
        <v>16</v>
      </c>
      <c r="AW5" t="s">
        <v>17</v>
      </c>
      <c r="AX5" t="s">
        <v>19</v>
      </c>
      <c r="AY5" t="s">
        <v>84</v>
      </c>
      <c r="BA5" t="s">
        <v>97</v>
      </c>
    </row>
    <row r="6" spans="33:38" ht="12.75">
      <c r="AG6" s="4" t="s">
        <v>98</v>
      </c>
      <c r="AH6" s="4" t="s">
        <v>99</v>
      </c>
      <c r="AI6" s="4" t="s">
        <v>98</v>
      </c>
      <c r="AJ6" s="4" t="s">
        <v>99</v>
      </c>
      <c r="AK6" s="4" t="s">
        <v>98</v>
      </c>
      <c r="AL6" s="4" t="s">
        <v>99</v>
      </c>
    </row>
    <row r="7" spans="1:53" ht="12.75">
      <c r="A7">
        <v>1979</v>
      </c>
      <c r="B7">
        <v>2</v>
      </c>
      <c r="C7" t="s">
        <v>2</v>
      </c>
      <c r="D7" s="3" t="s">
        <v>21</v>
      </c>
      <c r="E7">
        <v>8</v>
      </c>
      <c r="F7">
        <v>10</v>
      </c>
      <c r="G7">
        <v>8</v>
      </c>
      <c r="H7">
        <v>10</v>
      </c>
      <c r="I7">
        <v>-2</v>
      </c>
      <c r="J7">
        <v>-0.5</v>
      </c>
      <c r="K7">
        <v>-2</v>
      </c>
      <c r="L7">
        <v>-0.5</v>
      </c>
      <c r="M7">
        <v>9.5</v>
      </c>
      <c r="N7">
        <v>11</v>
      </c>
      <c r="O7">
        <v>9.5</v>
      </c>
      <c r="P7">
        <v>11</v>
      </c>
      <c r="Q7">
        <v>6.25</v>
      </c>
      <c r="R7">
        <v>7</v>
      </c>
      <c r="S7">
        <v>6.25</v>
      </c>
      <c r="T7">
        <v>7</v>
      </c>
      <c r="U7">
        <f>(K7+L7)/2</f>
        <v>-1.25</v>
      </c>
      <c r="V7">
        <f>(O7+P7)/2</f>
        <v>10.25</v>
      </c>
      <c r="W7">
        <f>(S7+T7)/2</f>
        <v>6.625</v>
      </c>
      <c r="X7" t="s">
        <v>33</v>
      </c>
      <c r="Y7">
        <f>100*((2395.4/2214.8)-1)</f>
        <v>8.15423514538558</v>
      </c>
      <c r="Z7">
        <f>100*((1396.6/1414.7)-1)</f>
        <v>-1.279423199264873</v>
      </c>
      <c r="AA7">
        <f>100*(((100+Y7)/(100+Z7))-1)</f>
        <v>9.555918989099954</v>
      </c>
      <c r="AB7">
        <v>6.9</v>
      </c>
      <c r="AC7" s="1">
        <v>32692</v>
      </c>
      <c r="AD7" s="6">
        <v>29047</v>
      </c>
      <c r="AE7" s="1">
        <v>29053</v>
      </c>
      <c r="AF7" s="4" t="s">
        <v>86</v>
      </c>
      <c r="AG7" s="4">
        <v>2235.2</v>
      </c>
      <c r="AH7" s="4">
        <v>2456.9</v>
      </c>
      <c r="AI7" s="4">
        <v>1426.6</v>
      </c>
      <c r="AJ7" s="4">
        <v>1440.3</v>
      </c>
      <c r="AK7" s="4">
        <v>156.68</v>
      </c>
      <c r="AL7" s="4">
        <v>170.58</v>
      </c>
      <c r="AO7" s="4" t="s">
        <v>33</v>
      </c>
      <c r="AP7" s="4">
        <v>5.9</v>
      </c>
      <c r="AQ7" s="4">
        <f aca="true" t="shared" si="0" ref="AQ7:AQ38">100*((AH7/AG7)-1)</f>
        <v>9.918575518969242</v>
      </c>
      <c r="AR7" s="4">
        <f aca="true" t="shared" si="1" ref="AR7:AR38">100*((AJ7/AI7)-1)</f>
        <v>0.9603252488433967</v>
      </c>
      <c r="AS7" s="4">
        <f aca="true" t="shared" si="2" ref="AS7:AS35">100*((AL7/AK7)-1)</f>
        <v>8.871585396987491</v>
      </c>
      <c r="AT7" s="4">
        <f aca="true" t="shared" si="3" ref="AT7:AT38">AP7</f>
        <v>5.9</v>
      </c>
      <c r="AU7" t="s">
        <v>14</v>
      </c>
      <c r="AV7" t="s">
        <v>44</v>
      </c>
      <c r="AW7" t="s">
        <v>18</v>
      </c>
      <c r="AX7" t="s">
        <v>128</v>
      </c>
      <c r="AY7" t="s">
        <v>23</v>
      </c>
      <c r="BA7" t="s">
        <v>131</v>
      </c>
    </row>
    <row r="8" spans="1:53" ht="12.75">
      <c r="A8">
        <v>1979</v>
      </c>
      <c r="B8">
        <v>2</v>
      </c>
      <c r="C8" t="s">
        <v>4</v>
      </c>
      <c r="D8" s="3" t="s">
        <v>21</v>
      </c>
      <c r="E8">
        <v>8.5</v>
      </c>
      <c r="F8">
        <v>11.5</v>
      </c>
      <c r="G8">
        <v>8.5</v>
      </c>
      <c r="H8">
        <v>11.5</v>
      </c>
      <c r="I8">
        <v>-0.5</v>
      </c>
      <c r="J8">
        <v>2</v>
      </c>
      <c r="K8">
        <v>-0.5</v>
      </c>
      <c r="L8">
        <v>2</v>
      </c>
      <c r="M8">
        <v>8.5</v>
      </c>
      <c r="N8">
        <v>10.5</v>
      </c>
      <c r="O8">
        <v>8.5</v>
      </c>
      <c r="P8">
        <v>10.5</v>
      </c>
      <c r="Q8">
        <v>6.75</v>
      </c>
      <c r="R8">
        <v>8.5</v>
      </c>
      <c r="S8">
        <v>6.75</v>
      </c>
      <c r="T8">
        <v>8.5</v>
      </c>
      <c r="U8">
        <f aca="true" t="shared" si="4" ref="U8:U71">(K8+L8)/2</f>
        <v>0.75</v>
      </c>
      <c r="V8">
        <f aca="true" t="shared" si="5" ref="V8:V71">(O8+P8)/2</f>
        <v>9.5</v>
      </c>
      <c r="W8">
        <f aca="true" t="shared" si="6" ref="W8:W71">(S8+T8)/2</f>
        <v>7.625</v>
      </c>
      <c r="X8" t="s">
        <v>33</v>
      </c>
      <c r="Y8">
        <f>100*((2630/2395.4)-1)</f>
        <v>9.793771395174078</v>
      </c>
      <c r="Z8">
        <f>100*((1407.3/1396.6)-1)</f>
        <v>0.7661463554346382</v>
      </c>
      <c r="AA8">
        <f>100*(((100+Y8)/(100+Z8))-1)</f>
        <v>8.958986094294108</v>
      </c>
      <c r="AB8">
        <v>7.9</v>
      </c>
      <c r="AC8" s="1">
        <v>32692</v>
      </c>
      <c r="AD8" s="6">
        <v>29047</v>
      </c>
      <c r="AE8" s="1">
        <v>29053</v>
      </c>
      <c r="AF8" s="4" t="s">
        <v>88</v>
      </c>
      <c r="AG8" s="4">
        <v>2496.3</v>
      </c>
      <c r="AH8" s="4">
        <v>2730.6</v>
      </c>
      <c r="AI8" s="4">
        <v>1490.6</v>
      </c>
      <c r="AJ8" s="4">
        <v>1485.6</v>
      </c>
      <c r="AK8" s="4">
        <v>167.47</v>
      </c>
      <c r="AL8" s="4">
        <v>183.81</v>
      </c>
      <c r="AO8" s="4" t="s">
        <v>33</v>
      </c>
      <c r="AP8" s="4">
        <v>7.5</v>
      </c>
      <c r="AQ8" s="4">
        <f t="shared" si="0"/>
        <v>9.385891118855906</v>
      </c>
      <c r="AR8" s="4">
        <f t="shared" si="1"/>
        <v>-0.3354353951428912</v>
      </c>
      <c r="AS8" s="4">
        <f t="shared" si="2"/>
        <v>9.756971397862312</v>
      </c>
      <c r="AT8" s="4">
        <f t="shared" si="3"/>
        <v>7.5</v>
      </c>
      <c r="AU8" t="s">
        <v>14</v>
      </c>
      <c r="AV8" t="s">
        <v>44</v>
      </c>
      <c r="AW8" t="s">
        <v>18</v>
      </c>
      <c r="AX8" t="s">
        <v>128</v>
      </c>
      <c r="AY8" t="s">
        <v>23</v>
      </c>
      <c r="BA8" t="s">
        <v>132</v>
      </c>
    </row>
    <row r="9" spans="1:53" ht="12.75">
      <c r="A9">
        <v>1980</v>
      </c>
      <c r="B9">
        <v>1</v>
      </c>
      <c r="C9" t="s">
        <v>2</v>
      </c>
      <c r="D9" s="3" t="s">
        <v>22</v>
      </c>
      <c r="E9">
        <v>7.5</v>
      </c>
      <c r="F9">
        <v>11</v>
      </c>
      <c r="G9">
        <v>7.5</v>
      </c>
      <c r="H9">
        <v>11</v>
      </c>
      <c r="I9">
        <v>-2.5</v>
      </c>
      <c r="J9">
        <v>0.5</v>
      </c>
      <c r="K9">
        <v>-2.5</v>
      </c>
      <c r="L9">
        <v>0.5</v>
      </c>
      <c r="M9">
        <v>9</v>
      </c>
      <c r="N9">
        <v>11</v>
      </c>
      <c r="O9">
        <v>9</v>
      </c>
      <c r="P9">
        <v>11</v>
      </c>
      <c r="Q9">
        <v>6.75</v>
      </c>
      <c r="R9">
        <v>8</v>
      </c>
      <c r="S9">
        <v>6.75</v>
      </c>
      <c r="T9">
        <v>8</v>
      </c>
      <c r="U9">
        <f t="shared" si="4"/>
        <v>-1</v>
      </c>
      <c r="V9">
        <f t="shared" si="5"/>
        <v>10</v>
      </c>
      <c r="W9">
        <f t="shared" si="6"/>
        <v>7.375</v>
      </c>
      <c r="X9" t="s">
        <v>33</v>
      </c>
      <c r="Y9">
        <f>100*((2626.6/2455.8)-1)</f>
        <v>6.954963759263766</v>
      </c>
      <c r="Z9">
        <f>100*((1407.1/1438.4)-1)</f>
        <v>-2.1760289210233763</v>
      </c>
      <c r="AA9">
        <f>100*(((100+Y9)/(100+Z9))-1)</f>
        <v>9.334105515830448</v>
      </c>
      <c r="AB9">
        <v>7.7</v>
      </c>
      <c r="AC9" s="1">
        <v>29250</v>
      </c>
      <c r="AD9" s="7" t="s">
        <v>111</v>
      </c>
      <c r="AE9" s="1">
        <v>29270</v>
      </c>
      <c r="AF9" s="4" t="s">
        <v>88</v>
      </c>
      <c r="AG9" s="4">
        <v>2496.3</v>
      </c>
      <c r="AH9" s="4">
        <v>2730.6</v>
      </c>
      <c r="AI9" s="4">
        <v>1490.6</v>
      </c>
      <c r="AJ9" s="4">
        <v>1485.6</v>
      </c>
      <c r="AK9" s="4">
        <v>167.47</v>
      </c>
      <c r="AL9" s="4">
        <v>183.81</v>
      </c>
      <c r="AO9" s="4" t="s">
        <v>33</v>
      </c>
      <c r="AP9" s="4">
        <v>7.5</v>
      </c>
      <c r="AQ9" s="4">
        <f t="shared" si="0"/>
        <v>9.385891118855906</v>
      </c>
      <c r="AR9" s="4">
        <f t="shared" si="1"/>
        <v>-0.3354353951428912</v>
      </c>
      <c r="AS9" s="4">
        <f t="shared" si="2"/>
        <v>9.756971397862312</v>
      </c>
      <c r="AT9" s="4">
        <f t="shared" si="3"/>
        <v>7.5</v>
      </c>
      <c r="AU9" t="s">
        <v>14</v>
      </c>
      <c r="AV9" t="s">
        <v>44</v>
      </c>
      <c r="AW9" t="s">
        <v>18</v>
      </c>
      <c r="AX9" t="s">
        <v>128</v>
      </c>
      <c r="AY9" t="s">
        <v>24</v>
      </c>
      <c r="BA9" t="s">
        <v>133</v>
      </c>
    </row>
    <row r="10" spans="1:53" ht="12.75">
      <c r="A10">
        <v>1980</v>
      </c>
      <c r="B10">
        <v>2</v>
      </c>
      <c r="C10" t="s">
        <v>2</v>
      </c>
      <c r="D10" s="3" t="s">
        <v>20</v>
      </c>
      <c r="E10">
        <v>5</v>
      </c>
      <c r="F10">
        <v>7.5</v>
      </c>
      <c r="G10">
        <v>5</v>
      </c>
      <c r="H10">
        <v>7.5</v>
      </c>
      <c r="I10">
        <v>-5</v>
      </c>
      <c r="J10">
        <v>-2.5</v>
      </c>
      <c r="K10">
        <v>-5</v>
      </c>
      <c r="L10">
        <v>-2.5</v>
      </c>
      <c r="M10">
        <v>9</v>
      </c>
      <c r="N10">
        <v>10</v>
      </c>
      <c r="O10">
        <v>9</v>
      </c>
      <c r="P10">
        <v>10</v>
      </c>
      <c r="Q10">
        <v>8.5</v>
      </c>
      <c r="R10">
        <v>9.25</v>
      </c>
      <c r="S10">
        <v>8.5</v>
      </c>
      <c r="T10">
        <v>9.25</v>
      </c>
      <c r="U10">
        <f t="shared" si="4"/>
        <v>-3.75</v>
      </c>
      <c r="V10">
        <f t="shared" si="5"/>
        <v>9.5</v>
      </c>
      <c r="W10">
        <f t="shared" si="6"/>
        <v>8.875</v>
      </c>
      <c r="X10" t="s">
        <v>33</v>
      </c>
      <c r="Y10">
        <v>5.1</v>
      </c>
      <c r="Z10">
        <v>-4</v>
      </c>
      <c r="AA10">
        <f>100*(((2581.4/1382.7)/(2456.9/1440.3))-1)</f>
        <v>9.444218191440346</v>
      </c>
      <c r="AB10">
        <v>8.9</v>
      </c>
      <c r="AC10" s="1">
        <v>29404</v>
      </c>
      <c r="AD10" s="6">
        <v>29411</v>
      </c>
      <c r="AE10" s="1">
        <v>29424</v>
      </c>
      <c r="AF10" s="4" t="s">
        <v>88</v>
      </c>
      <c r="AG10" s="4">
        <v>2496.3</v>
      </c>
      <c r="AH10" s="4">
        <v>2730.6</v>
      </c>
      <c r="AI10" s="4">
        <v>1490.6</v>
      </c>
      <c r="AJ10" s="4">
        <v>1485.6</v>
      </c>
      <c r="AK10" s="4">
        <v>167.47</v>
      </c>
      <c r="AL10" s="4">
        <v>183.81</v>
      </c>
      <c r="AO10" s="4" t="s">
        <v>33</v>
      </c>
      <c r="AP10" s="4">
        <v>7.5</v>
      </c>
      <c r="AQ10" s="4">
        <f t="shared" si="0"/>
        <v>9.385891118855906</v>
      </c>
      <c r="AR10" s="4">
        <f t="shared" si="1"/>
        <v>-0.3354353951428912</v>
      </c>
      <c r="AS10" s="4">
        <f t="shared" si="2"/>
        <v>9.756971397862312</v>
      </c>
      <c r="AT10" s="4">
        <f t="shared" si="3"/>
        <v>7.5</v>
      </c>
      <c r="AU10" t="s">
        <v>14</v>
      </c>
      <c r="AV10" t="s">
        <v>44</v>
      </c>
      <c r="AW10" t="s">
        <v>18</v>
      </c>
      <c r="AX10" t="s">
        <v>128</v>
      </c>
      <c r="AY10" t="s">
        <v>25</v>
      </c>
      <c r="BA10" t="s">
        <v>196</v>
      </c>
    </row>
    <row r="11" spans="1:51" ht="12.75">
      <c r="A11">
        <v>1980</v>
      </c>
      <c r="B11">
        <v>2</v>
      </c>
      <c r="C11" t="s">
        <v>4</v>
      </c>
      <c r="D11" s="3" t="s">
        <v>20</v>
      </c>
      <c r="E11">
        <v>8.5</v>
      </c>
      <c r="F11">
        <v>11.5</v>
      </c>
      <c r="G11">
        <v>8.5</v>
      </c>
      <c r="H11">
        <v>11.5</v>
      </c>
      <c r="I11">
        <v>0.5</v>
      </c>
      <c r="J11">
        <v>3</v>
      </c>
      <c r="K11">
        <v>0.5</v>
      </c>
      <c r="L11">
        <v>3</v>
      </c>
      <c r="M11">
        <v>7.75</v>
      </c>
      <c r="N11">
        <v>9.5</v>
      </c>
      <c r="O11">
        <v>7.75</v>
      </c>
      <c r="P11">
        <v>9.5</v>
      </c>
      <c r="Q11">
        <v>8</v>
      </c>
      <c r="R11">
        <v>9.25</v>
      </c>
      <c r="S11">
        <v>8</v>
      </c>
      <c r="T11">
        <v>9.25</v>
      </c>
      <c r="U11">
        <f t="shared" si="4"/>
        <v>1.75</v>
      </c>
      <c r="V11">
        <f t="shared" si="5"/>
        <v>8.625</v>
      </c>
      <c r="W11">
        <f t="shared" si="6"/>
        <v>8.625</v>
      </c>
      <c r="X11" t="s">
        <v>33</v>
      </c>
      <c r="Y11">
        <v>11.4</v>
      </c>
      <c r="Z11">
        <v>2.5</v>
      </c>
      <c r="AA11">
        <f>100*(((2876.7/1416.9)/(2581.4/1382.7))-1)</f>
        <v>8.749690636090257</v>
      </c>
      <c r="AB11">
        <v>8.7</v>
      </c>
      <c r="AC11" s="1">
        <v>29404</v>
      </c>
      <c r="AD11" s="6">
        <v>29411</v>
      </c>
      <c r="AE11" s="1">
        <v>29424</v>
      </c>
      <c r="AF11" s="4" t="s">
        <v>89</v>
      </c>
      <c r="AG11" s="4">
        <v>2730.6</v>
      </c>
      <c r="AH11" s="4">
        <v>2998.3</v>
      </c>
      <c r="AI11" s="4">
        <v>1485.6</v>
      </c>
      <c r="AJ11" s="4">
        <v>1498.4</v>
      </c>
      <c r="AK11" s="4">
        <v>183.81</v>
      </c>
      <c r="AL11" s="4">
        <v>200.1</v>
      </c>
      <c r="AO11" s="4" t="s">
        <v>33</v>
      </c>
      <c r="AP11" s="4">
        <v>8.4</v>
      </c>
      <c r="AQ11" s="4">
        <f t="shared" si="0"/>
        <v>9.803706145169567</v>
      </c>
      <c r="AR11" s="4">
        <f t="shared" si="1"/>
        <v>0.8616047388260828</v>
      </c>
      <c r="AS11" s="4">
        <f t="shared" si="2"/>
        <v>8.862412273543319</v>
      </c>
      <c r="AT11" s="4">
        <f t="shared" si="3"/>
        <v>8.4</v>
      </c>
      <c r="AU11" t="s">
        <v>14</v>
      </c>
      <c r="AV11" t="s">
        <v>44</v>
      </c>
      <c r="AW11" t="s">
        <v>18</v>
      </c>
      <c r="AX11" t="s">
        <v>128</v>
      </c>
      <c r="AY11" t="s">
        <v>156</v>
      </c>
    </row>
    <row r="12" spans="1:53" ht="12.75">
      <c r="A12">
        <v>1981</v>
      </c>
      <c r="B12">
        <v>1</v>
      </c>
      <c r="C12" t="s">
        <v>2</v>
      </c>
      <c r="D12" s="3" t="s">
        <v>20</v>
      </c>
      <c r="E12">
        <v>9</v>
      </c>
      <c r="F12">
        <v>12</v>
      </c>
      <c r="G12">
        <v>9</v>
      </c>
      <c r="H12">
        <v>12</v>
      </c>
      <c r="I12">
        <v>-1.5</v>
      </c>
      <c r="J12">
        <v>1.5</v>
      </c>
      <c r="K12">
        <v>-1.5</v>
      </c>
      <c r="L12">
        <v>1.5</v>
      </c>
      <c r="M12">
        <v>9</v>
      </c>
      <c r="N12">
        <v>10.5</v>
      </c>
      <c r="O12">
        <v>9</v>
      </c>
      <c r="P12">
        <v>10.5</v>
      </c>
      <c r="Q12">
        <v>8</v>
      </c>
      <c r="R12">
        <v>8.5</v>
      </c>
      <c r="S12">
        <v>8</v>
      </c>
      <c r="T12">
        <v>8.5</v>
      </c>
      <c r="U12">
        <f t="shared" si="4"/>
        <v>0</v>
      </c>
      <c r="V12">
        <f t="shared" si="5"/>
        <v>9.75</v>
      </c>
      <c r="W12">
        <f t="shared" si="6"/>
        <v>8.25</v>
      </c>
      <c r="X12" t="s">
        <v>33</v>
      </c>
      <c r="Y12">
        <v>9.6</v>
      </c>
      <c r="Z12">
        <v>0.1</v>
      </c>
      <c r="AA12">
        <f>100*(((3005.7/1491.4)/(2741.4/1490.1))-1)</f>
        <v>9.545489125615859</v>
      </c>
      <c r="AB12">
        <v>8.5</v>
      </c>
      <c r="AC12" s="1">
        <v>29614</v>
      </c>
      <c r="AD12" t="s">
        <v>112</v>
      </c>
      <c r="AE12" s="1">
        <v>29642</v>
      </c>
      <c r="AF12" s="4" t="s">
        <v>89</v>
      </c>
      <c r="AG12" s="4">
        <v>2730.6</v>
      </c>
      <c r="AH12" s="4">
        <v>2998.3</v>
      </c>
      <c r="AI12" s="4">
        <v>1485.6</v>
      </c>
      <c r="AJ12" s="4">
        <v>1498.4</v>
      </c>
      <c r="AK12" s="4">
        <v>183.81</v>
      </c>
      <c r="AL12" s="4">
        <v>200.1</v>
      </c>
      <c r="AO12" s="4" t="s">
        <v>33</v>
      </c>
      <c r="AP12" s="4">
        <v>8.4</v>
      </c>
      <c r="AQ12" s="4">
        <f t="shared" si="0"/>
        <v>9.803706145169567</v>
      </c>
      <c r="AR12" s="4">
        <f t="shared" si="1"/>
        <v>0.8616047388260828</v>
      </c>
      <c r="AS12" s="4">
        <f t="shared" si="2"/>
        <v>8.862412273543319</v>
      </c>
      <c r="AT12" s="4">
        <f t="shared" si="3"/>
        <v>8.4</v>
      </c>
      <c r="AU12" t="s">
        <v>14</v>
      </c>
      <c r="AV12" t="s">
        <v>44</v>
      </c>
      <c r="AW12" t="s">
        <v>18</v>
      </c>
      <c r="AX12" t="s">
        <v>128</v>
      </c>
      <c r="AY12" t="s">
        <v>171</v>
      </c>
      <c r="BA12" t="s">
        <v>153</v>
      </c>
    </row>
    <row r="13" spans="1:53" ht="12.75">
      <c r="A13">
        <v>1981</v>
      </c>
      <c r="B13">
        <v>2</v>
      </c>
      <c r="C13" t="s">
        <v>2</v>
      </c>
      <c r="D13" s="3" t="s">
        <v>20</v>
      </c>
      <c r="E13">
        <v>10</v>
      </c>
      <c r="F13">
        <v>11.5</v>
      </c>
      <c r="G13">
        <v>10</v>
      </c>
      <c r="H13">
        <v>11.5</v>
      </c>
      <c r="I13">
        <v>1</v>
      </c>
      <c r="J13">
        <v>3.5</v>
      </c>
      <c r="K13">
        <v>1</v>
      </c>
      <c r="L13">
        <v>3.5</v>
      </c>
      <c r="M13">
        <v>7.5</v>
      </c>
      <c r="N13">
        <v>9</v>
      </c>
      <c r="O13">
        <v>7.5</v>
      </c>
      <c r="P13">
        <v>9</v>
      </c>
      <c r="Q13">
        <v>7.5</v>
      </c>
      <c r="R13">
        <v>8.25</v>
      </c>
      <c r="S13">
        <v>7.5</v>
      </c>
      <c r="T13">
        <v>8.25</v>
      </c>
      <c r="U13">
        <f t="shared" si="4"/>
        <v>2.25</v>
      </c>
      <c r="V13">
        <f t="shared" si="5"/>
        <v>8.25</v>
      </c>
      <c r="W13">
        <f t="shared" si="6"/>
        <v>7.875</v>
      </c>
      <c r="X13" t="s">
        <v>33</v>
      </c>
      <c r="Y13">
        <v>10.8</v>
      </c>
      <c r="Z13">
        <v>2.5</v>
      </c>
      <c r="AA13">
        <f>100*(((3024.6/1522.3)/(2730.6/1485.6))-1)</f>
        <v>8.096468363907071</v>
      </c>
      <c r="AB13">
        <v>7.8</v>
      </c>
      <c r="AC13" s="1">
        <v>29768</v>
      </c>
      <c r="AD13" t="s">
        <v>41</v>
      </c>
      <c r="AE13" s="1">
        <v>29787</v>
      </c>
      <c r="AF13" s="4" t="s">
        <v>89</v>
      </c>
      <c r="AG13" s="4">
        <v>2730.6</v>
      </c>
      <c r="AH13" s="4">
        <v>2998.3</v>
      </c>
      <c r="AI13" s="4">
        <v>1485.6</v>
      </c>
      <c r="AJ13" s="4">
        <v>1498.4</v>
      </c>
      <c r="AK13" s="4">
        <v>183.81</v>
      </c>
      <c r="AL13" s="4">
        <v>200.1</v>
      </c>
      <c r="AO13" s="4" t="s">
        <v>33</v>
      </c>
      <c r="AP13" s="4">
        <v>8.4</v>
      </c>
      <c r="AQ13" s="4">
        <f t="shared" si="0"/>
        <v>9.803706145169567</v>
      </c>
      <c r="AR13" s="4">
        <f t="shared" si="1"/>
        <v>0.8616047388260828</v>
      </c>
      <c r="AS13" s="4">
        <f t="shared" si="2"/>
        <v>8.862412273543319</v>
      </c>
      <c r="AT13" s="4">
        <f t="shared" si="3"/>
        <v>8.4</v>
      </c>
      <c r="AU13" t="s">
        <v>14</v>
      </c>
      <c r="AV13" t="s">
        <v>44</v>
      </c>
      <c r="AW13" t="s">
        <v>18</v>
      </c>
      <c r="AX13" t="s">
        <v>128</v>
      </c>
      <c r="AY13" t="s">
        <v>141</v>
      </c>
      <c r="BA13" t="s">
        <v>154</v>
      </c>
    </row>
    <row r="14" spans="1:51" ht="12.75">
      <c r="A14">
        <v>1981</v>
      </c>
      <c r="B14">
        <v>2</v>
      </c>
      <c r="C14" t="s">
        <v>4</v>
      </c>
      <c r="D14" s="3" t="s">
        <v>20</v>
      </c>
      <c r="E14">
        <v>9.5</v>
      </c>
      <c r="F14">
        <v>12.25</v>
      </c>
      <c r="G14">
        <v>9.5</v>
      </c>
      <c r="H14">
        <v>12.25</v>
      </c>
      <c r="I14">
        <v>1</v>
      </c>
      <c r="J14">
        <v>4</v>
      </c>
      <c r="K14">
        <v>1</v>
      </c>
      <c r="L14">
        <v>4</v>
      </c>
      <c r="M14">
        <v>6.5</v>
      </c>
      <c r="N14">
        <v>8.5</v>
      </c>
      <c r="O14">
        <v>6.5</v>
      </c>
      <c r="P14">
        <v>8.5</v>
      </c>
      <c r="Q14">
        <v>7</v>
      </c>
      <c r="R14">
        <v>8.5</v>
      </c>
      <c r="S14">
        <v>7</v>
      </c>
      <c r="T14">
        <v>8.5</v>
      </c>
      <c r="U14">
        <f t="shared" si="4"/>
        <v>2.5</v>
      </c>
      <c r="V14">
        <f t="shared" si="5"/>
        <v>7.5</v>
      </c>
      <c r="W14">
        <f t="shared" si="6"/>
        <v>7.75</v>
      </c>
      <c r="X14" t="s">
        <v>33</v>
      </c>
      <c r="Y14">
        <v>8.4</v>
      </c>
      <c r="Z14">
        <v>1.2</v>
      </c>
      <c r="AA14">
        <f>100*(((3277.5/1541)/(3024.6/1522.3))-1)</f>
        <v>7.046472655567637</v>
      </c>
      <c r="AB14">
        <v>8.3</v>
      </c>
      <c r="AC14" s="1">
        <v>29768</v>
      </c>
      <c r="AD14" t="s">
        <v>41</v>
      </c>
      <c r="AE14" s="1">
        <v>29787</v>
      </c>
      <c r="AF14" s="4" t="s">
        <v>90</v>
      </c>
      <c r="AG14" s="4">
        <v>3003.2</v>
      </c>
      <c r="AH14" s="4">
        <v>3108.2</v>
      </c>
      <c r="AI14" s="4">
        <v>1490.1</v>
      </c>
      <c r="AJ14" s="4">
        <v>1477.2</v>
      </c>
      <c r="AK14" s="4">
        <v>201.55</v>
      </c>
      <c r="AL14" s="4">
        <v>210.42</v>
      </c>
      <c r="AO14" s="4" t="s">
        <v>33</v>
      </c>
      <c r="AP14" s="4">
        <v>10.7</v>
      </c>
      <c r="AQ14" s="4">
        <f t="shared" si="0"/>
        <v>3.496270644645705</v>
      </c>
      <c r="AR14" s="4">
        <f t="shared" si="1"/>
        <v>-0.8657137104892243</v>
      </c>
      <c r="AS14" s="4">
        <f t="shared" si="2"/>
        <v>4.400893078640533</v>
      </c>
      <c r="AT14" s="4">
        <f t="shared" si="3"/>
        <v>10.7</v>
      </c>
      <c r="AU14" t="s">
        <v>14</v>
      </c>
      <c r="AV14" t="s">
        <v>44</v>
      </c>
      <c r="AW14" t="s">
        <v>18</v>
      </c>
      <c r="AX14" t="s">
        <v>128</v>
      </c>
      <c r="AY14" t="s">
        <v>172</v>
      </c>
    </row>
    <row r="15" spans="1:53" ht="12.75">
      <c r="A15">
        <v>1982</v>
      </c>
      <c r="B15">
        <v>1</v>
      </c>
      <c r="C15" t="s">
        <v>2</v>
      </c>
      <c r="D15" s="3" t="s">
        <v>20</v>
      </c>
      <c r="E15">
        <v>8</v>
      </c>
      <c r="F15">
        <v>10.5</v>
      </c>
      <c r="G15">
        <v>8</v>
      </c>
      <c r="H15">
        <v>10.5</v>
      </c>
      <c r="I15">
        <v>0.5</v>
      </c>
      <c r="J15">
        <v>3</v>
      </c>
      <c r="K15">
        <v>0.5</v>
      </c>
      <c r="L15">
        <v>3</v>
      </c>
      <c r="M15">
        <v>6.5</v>
      </c>
      <c r="N15">
        <v>7.25</v>
      </c>
      <c r="O15">
        <v>6.5</v>
      </c>
      <c r="P15">
        <v>7.25</v>
      </c>
      <c r="Q15">
        <v>8.25</v>
      </c>
      <c r="R15">
        <v>9.5</v>
      </c>
      <c r="S15">
        <v>8.25</v>
      </c>
      <c r="T15">
        <v>9.5</v>
      </c>
      <c r="U15">
        <f t="shared" si="4"/>
        <v>1.75</v>
      </c>
      <c r="V15">
        <f t="shared" si="5"/>
        <v>6.875</v>
      </c>
      <c r="W15">
        <f t="shared" si="6"/>
        <v>8.875</v>
      </c>
      <c r="X15" t="s">
        <v>33</v>
      </c>
      <c r="Y15">
        <v>7.9</v>
      </c>
      <c r="Z15">
        <v>1.3</v>
      </c>
      <c r="AA15">
        <f>100*(((3219.3/1515.4)/(2984.9/1495.6))-1)</f>
        <v>6.443669332905944</v>
      </c>
      <c r="AB15">
        <v>9.3</v>
      </c>
      <c r="AC15" s="1">
        <v>29978</v>
      </c>
      <c r="AD15" t="s">
        <v>42</v>
      </c>
      <c r="AE15" s="1">
        <v>29992</v>
      </c>
      <c r="AF15" s="4" t="s">
        <v>90</v>
      </c>
      <c r="AG15" s="4">
        <v>3003.2</v>
      </c>
      <c r="AH15" s="4">
        <v>3108.2</v>
      </c>
      <c r="AI15" s="4">
        <v>1490.1</v>
      </c>
      <c r="AJ15" s="4">
        <v>1477.2</v>
      </c>
      <c r="AK15" s="4">
        <v>201.55</v>
      </c>
      <c r="AL15" s="4">
        <v>210.42</v>
      </c>
      <c r="AO15" s="4" t="s">
        <v>33</v>
      </c>
      <c r="AP15" s="4">
        <v>10.7</v>
      </c>
      <c r="AQ15" s="4">
        <f t="shared" si="0"/>
        <v>3.496270644645705</v>
      </c>
      <c r="AR15" s="4">
        <f t="shared" si="1"/>
        <v>-0.8657137104892243</v>
      </c>
      <c r="AS15" s="4">
        <f t="shared" si="2"/>
        <v>4.400893078640533</v>
      </c>
      <c r="AT15" s="4">
        <f t="shared" si="3"/>
        <v>10.7</v>
      </c>
      <c r="AU15" t="s">
        <v>14</v>
      </c>
      <c r="AV15" t="s">
        <v>44</v>
      </c>
      <c r="AW15" t="s">
        <v>18</v>
      </c>
      <c r="AX15" t="s">
        <v>128</v>
      </c>
      <c r="AY15" t="s">
        <v>171</v>
      </c>
      <c r="BA15" t="s">
        <v>134</v>
      </c>
    </row>
    <row r="16" spans="1:53" ht="12.75">
      <c r="A16">
        <v>1982</v>
      </c>
      <c r="B16">
        <v>2</v>
      </c>
      <c r="C16" t="s">
        <v>2</v>
      </c>
      <c r="D16" s="3" t="s">
        <v>169</v>
      </c>
      <c r="E16">
        <v>5.5</v>
      </c>
      <c r="F16">
        <v>7.5</v>
      </c>
      <c r="G16">
        <v>5.5</v>
      </c>
      <c r="H16">
        <v>7.5</v>
      </c>
      <c r="I16">
        <v>0.5</v>
      </c>
      <c r="J16">
        <v>1.5</v>
      </c>
      <c r="K16">
        <v>0.5</v>
      </c>
      <c r="L16">
        <v>1.5</v>
      </c>
      <c r="M16">
        <v>4.75</v>
      </c>
      <c r="N16">
        <v>6</v>
      </c>
      <c r="O16">
        <v>4.75</v>
      </c>
      <c r="P16">
        <v>6</v>
      </c>
      <c r="Q16">
        <v>9</v>
      </c>
      <c r="R16">
        <v>9.75</v>
      </c>
      <c r="S16">
        <v>9</v>
      </c>
      <c r="T16">
        <v>9.75</v>
      </c>
      <c r="U16">
        <f t="shared" si="4"/>
        <v>1</v>
      </c>
      <c r="V16">
        <f t="shared" si="5"/>
        <v>5.375</v>
      </c>
      <c r="W16">
        <f t="shared" si="6"/>
        <v>9.375</v>
      </c>
      <c r="X16" t="s">
        <v>33</v>
      </c>
      <c r="Y16">
        <v>5.8</v>
      </c>
      <c r="Z16">
        <v>0.6</v>
      </c>
      <c r="AA16">
        <f>100*(((3173.4/1506.8)/(2998.3/1498.4))-1)</f>
        <v>5.249946919305959</v>
      </c>
      <c r="AB16">
        <v>9.5</v>
      </c>
      <c r="AC16" s="1">
        <v>30125</v>
      </c>
      <c r="AD16" t="s">
        <v>43</v>
      </c>
      <c r="AE16" s="1">
        <v>30152</v>
      </c>
      <c r="AF16" s="4" t="s">
        <v>90</v>
      </c>
      <c r="AG16" s="4">
        <v>3003.2</v>
      </c>
      <c r="AH16" s="4">
        <v>3108.2</v>
      </c>
      <c r="AI16" s="4">
        <v>1490.1</v>
      </c>
      <c r="AJ16" s="4">
        <v>1477.2</v>
      </c>
      <c r="AK16" s="4">
        <v>201.55</v>
      </c>
      <c r="AL16" s="4">
        <v>210.42</v>
      </c>
      <c r="AO16" s="4" t="s">
        <v>33</v>
      </c>
      <c r="AP16" s="4">
        <v>10.7</v>
      </c>
      <c r="AQ16" s="4">
        <f t="shared" si="0"/>
        <v>3.496270644645705</v>
      </c>
      <c r="AR16" s="4">
        <f t="shared" si="1"/>
        <v>-0.8657137104892243</v>
      </c>
      <c r="AS16" s="4">
        <f t="shared" si="2"/>
        <v>4.400893078640533</v>
      </c>
      <c r="AT16" s="4">
        <f t="shared" si="3"/>
        <v>10.7</v>
      </c>
      <c r="AU16" t="s">
        <v>14</v>
      </c>
      <c r="AV16" t="s">
        <v>44</v>
      </c>
      <c r="AW16" t="s">
        <v>18</v>
      </c>
      <c r="AX16" t="s">
        <v>128</v>
      </c>
      <c r="AY16" t="s">
        <v>171</v>
      </c>
      <c r="BA16" t="s">
        <v>135</v>
      </c>
    </row>
    <row r="17" spans="1:53" ht="12.75">
      <c r="A17">
        <v>1982</v>
      </c>
      <c r="B17">
        <v>2</v>
      </c>
      <c r="C17" t="s">
        <v>4</v>
      </c>
      <c r="D17" s="3" t="s">
        <v>169</v>
      </c>
      <c r="E17">
        <v>7</v>
      </c>
      <c r="F17">
        <v>9.5</v>
      </c>
      <c r="G17">
        <v>7</v>
      </c>
      <c r="H17">
        <v>9.5</v>
      </c>
      <c r="I17">
        <v>2.5</v>
      </c>
      <c r="J17">
        <v>4</v>
      </c>
      <c r="K17">
        <v>2.5</v>
      </c>
      <c r="L17">
        <v>4</v>
      </c>
      <c r="M17">
        <v>4</v>
      </c>
      <c r="N17">
        <v>5.75</v>
      </c>
      <c r="O17">
        <v>4</v>
      </c>
      <c r="P17">
        <v>5.75</v>
      </c>
      <c r="Q17">
        <v>8.5</v>
      </c>
      <c r="R17">
        <v>9.5</v>
      </c>
      <c r="S17">
        <v>8.5</v>
      </c>
      <c r="T17">
        <v>9.5</v>
      </c>
      <c r="U17">
        <f t="shared" si="4"/>
        <v>3.25</v>
      </c>
      <c r="V17">
        <f t="shared" si="5"/>
        <v>4.875</v>
      </c>
      <c r="W17">
        <f t="shared" si="6"/>
        <v>9</v>
      </c>
      <c r="X17" t="s">
        <v>33</v>
      </c>
      <c r="Y17">
        <v>7.5</v>
      </c>
      <c r="Z17">
        <v>3</v>
      </c>
      <c r="AA17">
        <f>100*(((3333.5/1522.9)/(3101.3/1471.7))-1)</f>
        <v>3.8734565095469353</v>
      </c>
      <c r="AB17">
        <v>9.1</v>
      </c>
      <c r="AC17" s="1">
        <v>30125</v>
      </c>
      <c r="AD17" t="s">
        <v>43</v>
      </c>
      <c r="AE17" s="1">
        <v>30152</v>
      </c>
      <c r="AF17" s="4" t="s">
        <v>91</v>
      </c>
      <c r="AG17" s="4">
        <v>3109.6</v>
      </c>
      <c r="AH17" s="4">
        <v>3436.2</v>
      </c>
      <c r="AI17" s="4">
        <v>1480.7</v>
      </c>
      <c r="AJ17" s="4">
        <v>1572.5</v>
      </c>
      <c r="AK17" s="4">
        <v>210</v>
      </c>
      <c r="AL17" s="4">
        <v>218.53</v>
      </c>
      <c r="AO17" s="4" t="s">
        <v>33</v>
      </c>
      <c r="AP17" s="4">
        <v>8.5</v>
      </c>
      <c r="AQ17" s="4">
        <f t="shared" si="0"/>
        <v>10.50295857988166</v>
      </c>
      <c r="AR17" s="4">
        <f t="shared" si="1"/>
        <v>6.199770378874847</v>
      </c>
      <c r="AS17" s="4">
        <f t="shared" si="2"/>
        <v>4.0619047619047555</v>
      </c>
      <c r="AT17" s="4">
        <f t="shared" si="3"/>
        <v>8.5</v>
      </c>
      <c r="AU17" t="s">
        <v>14</v>
      </c>
      <c r="AV17" t="s">
        <v>44</v>
      </c>
      <c r="AW17" t="s">
        <v>18</v>
      </c>
      <c r="AX17" t="s">
        <v>128</v>
      </c>
      <c r="AY17" t="s">
        <v>171</v>
      </c>
      <c r="BA17" t="s">
        <v>136</v>
      </c>
    </row>
    <row r="18" spans="1:53" ht="12.75">
      <c r="A18">
        <v>1983</v>
      </c>
      <c r="B18">
        <v>1</v>
      </c>
      <c r="C18" t="s">
        <v>2</v>
      </c>
      <c r="E18">
        <v>7.25</v>
      </c>
      <c r="F18">
        <v>11.25</v>
      </c>
      <c r="G18">
        <v>8</v>
      </c>
      <c r="H18">
        <v>9</v>
      </c>
      <c r="I18">
        <v>3</v>
      </c>
      <c r="J18">
        <v>5.5</v>
      </c>
      <c r="K18">
        <v>3.5</v>
      </c>
      <c r="L18">
        <v>4.5</v>
      </c>
      <c r="M18">
        <v>3.5</v>
      </c>
      <c r="N18">
        <v>5.5</v>
      </c>
      <c r="O18">
        <v>4</v>
      </c>
      <c r="P18">
        <v>5</v>
      </c>
      <c r="Q18">
        <v>9.5</v>
      </c>
      <c r="R18">
        <v>10.5</v>
      </c>
      <c r="S18">
        <v>9.9</v>
      </c>
      <c r="T18">
        <v>10.4</v>
      </c>
      <c r="U18">
        <f t="shared" si="4"/>
        <v>4</v>
      </c>
      <c r="V18">
        <f t="shared" si="5"/>
        <v>4.5</v>
      </c>
      <c r="W18">
        <f t="shared" si="6"/>
        <v>10.15</v>
      </c>
      <c r="X18" t="s">
        <v>33</v>
      </c>
      <c r="Y18">
        <v>7.5</v>
      </c>
      <c r="Z18">
        <v>3.5</v>
      </c>
      <c r="AA18">
        <f>100*(((3410.3/1551.9)/(3173.4/1506.8))-1)</f>
        <v>4.342117516395261</v>
      </c>
      <c r="AB18">
        <v>10.6</v>
      </c>
      <c r="AC18" s="1">
        <v>30349</v>
      </c>
      <c r="AD18" t="s">
        <v>47</v>
      </c>
      <c r="AE18" s="1">
        <v>30363</v>
      </c>
      <c r="AF18" s="4" t="s">
        <v>91</v>
      </c>
      <c r="AG18" s="4">
        <v>3109.6</v>
      </c>
      <c r="AH18" s="4">
        <v>3436.2</v>
      </c>
      <c r="AI18" s="4">
        <v>1480.7</v>
      </c>
      <c r="AJ18" s="4">
        <v>1572.5</v>
      </c>
      <c r="AK18" s="4">
        <v>210</v>
      </c>
      <c r="AL18" s="4">
        <v>218.53</v>
      </c>
      <c r="AO18" s="4" t="s">
        <v>33</v>
      </c>
      <c r="AP18" s="4">
        <v>8.5</v>
      </c>
      <c r="AQ18" s="4">
        <f t="shared" si="0"/>
        <v>10.50295857988166</v>
      </c>
      <c r="AR18" s="4">
        <f t="shared" si="1"/>
        <v>6.199770378874847</v>
      </c>
      <c r="AS18" s="4">
        <f t="shared" si="2"/>
        <v>4.0619047619047555</v>
      </c>
      <c r="AT18" s="4">
        <f t="shared" si="3"/>
        <v>8.5</v>
      </c>
      <c r="AU18" t="s">
        <v>14</v>
      </c>
      <c r="AV18" t="s">
        <v>44</v>
      </c>
      <c r="AW18" t="s">
        <v>18</v>
      </c>
      <c r="AX18" t="s">
        <v>128</v>
      </c>
      <c r="BA18" t="s">
        <v>137</v>
      </c>
    </row>
    <row r="19" spans="1:53" ht="12.75">
      <c r="A19">
        <v>1983</v>
      </c>
      <c r="B19">
        <v>2</v>
      </c>
      <c r="C19" t="s">
        <v>2</v>
      </c>
      <c r="E19">
        <v>9.25</v>
      </c>
      <c r="F19">
        <v>10.75</v>
      </c>
      <c r="G19">
        <v>9.75</v>
      </c>
      <c r="H19">
        <v>10</v>
      </c>
      <c r="I19">
        <v>4.75</v>
      </c>
      <c r="J19">
        <v>6</v>
      </c>
      <c r="K19">
        <v>5</v>
      </c>
      <c r="L19">
        <v>5.75</v>
      </c>
      <c r="M19">
        <v>4</v>
      </c>
      <c r="N19">
        <v>5.25</v>
      </c>
      <c r="O19">
        <v>4.25</v>
      </c>
      <c r="P19">
        <v>4.75</v>
      </c>
      <c r="Q19">
        <v>9</v>
      </c>
      <c r="R19">
        <v>9.75</v>
      </c>
      <c r="S19">
        <v>9.5</v>
      </c>
      <c r="T19">
        <v>9.5</v>
      </c>
      <c r="U19">
        <f t="shared" si="4"/>
        <v>5.375</v>
      </c>
      <c r="V19">
        <f t="shared" si="5"/>
        <v>4.5</v>
      </c>
      <c r="W19">
        <f t="shared" si="6"/>
        <v>9.5</v>
      </c>
      <c r="X19" t="s">
        <v>33</v>
      </c>
      <c r="Y19">
        <v>9.6</v>
      </c>
      <c r="Z19">
        <v>5.5</v>
      </c>
      <c r="AA19">
        <f>100*(((3406.7/1558.7)/(3108.2/1477.2))-1)</f>
        <v>3.8727663574989357</v>
      </c>
      <c r="AB19">
        <v>9.4</v>
      </c>
      <c r="AC19" s="1">
        <v>30503</v>
      </c>
      <c r="AD19" t="s">
        <v>48</v>
      </c>
      <c r="AE19" s="1">
        <v>30517</v>
      </c>
      <c r="AF19" s="4" t="s">
        <v>91</v>
      </c>
      <c r="AG19" s="4">
        <v>3109.6</v>
      </c>
      <c r="AH19" s="4">
        <v>3436.2</v>
      </c>
      <c r="AI19" s="4">
        <v>1480.7</v>
      </c>
      <c r="AJ19" s="4">
        <v>1572.5</v>
      </c>
      <c r="AK19" s="4">
        <v>210</v>
      </c>
      <c r="AL19" s="4">
        <v>218.53</v>
      </c>
      <c r="AO19" s="4" t="s">
        <v>33</v>
      </c>
      <c r="AP19" s="4">
        <v>8.5</v>
      </c>
      <c r="AQ19" s="4">
        <f t="shared" si="0"/>
        <v>10.50295857988166</v>
      </c>
      <c r="AR19" s="4">
        <f t="shared" si="1"/>
        <v>6.199770378874847</v>
      </c>
      <c r="AS19" s="4">
        <f t="shared" si="2"/>
        <v>4.0619047619047555</v>
      </c>
      <c r="AT19" s="4">
        <f t="shared" si="3"/>
        <v>8.5</v>
      </c>
      <c r="AU19" t="s">
        <v>14</v>
      </c>
      <c r="AV19" t="s">
        <v>44</v>
      </c>
      <c r="AW19" t="s">
        <v>18</v>
      </c>
      <c r="AX19" t="s">
        <v>128</v>
      </c>
      <c r="AY19" t="s">
        <v>195</v>
      </c>
      <c r="BA19" t="s">
        <v>138</v>
      </c>
    </row>
    <row r="20" spans="1:53" ht="12.75">
      <c r="A20">
        <v>1983</v>
      </c>
      <c r="B20">
        <v>2</v>
      </c>
      <c r="C20" t="s">
        <v>4</v>
      </c>
      <c r="E20">
        <v>7</v>
      </c>
      <c r="F20">
        <v>10.25</v>
      </c>
      <c r="G20">
        <v>9</v>
      </c>
      <c r="H20">
        <v>10</v>
      </c>
      <c r="I20">
        <v>3</v>
      </c>
      <c r="J20">
        <v>5</v>
      </c>
      <c r="K20">
        <v>4</v>
      </c>
      <c r="L20">
        <v>4.5</v>
      </c>
      <c r="M20">
        <v>3.25</v>
      </c>
      <c r="N20">
        <v>6.5</v>
      </c>
      <c r="O20">
        <v>4.25</v>
      </c>
      <c r="P20">
        <v>5</v>
      </c>
      <c r="Q20">
        <v>8.25</v>
      </c>
      <c r="R20">
        <v>9.25</v>
      </c>
      <c r="S20">
        <v>8.25</v>
      </c>
      <c r="T20">
        <v>8.75</v>
      </c>
      <c r="U20">
        <f t="shared" si="4"/>
        <v>4.25</v>
      </c>
      <c r="V20">
        <f t="shared" si="5"/>
        <v>4.625</v>
      </c>
      <c r="W20">
        <f t="shared" si="6"/>
        <v>8.5</v>
      </c>
      <c r="X20" t="s">
        <v>33</v>
      </c>
      <c r="Y20">
        <v>8.3</v>
      </c>
      <c r="Z20">
        <v>4.2</v>
      </c>
      <c r="AA20">
        <f>100*(((3690.7/1623.6)/(3406.7/1558.7))-1)</f>
        <v>4.005988756573542</v>
      </c>
      <c r="AB20">
        <v>8.6</v>
      </c>
      <c r="AC20" s="1">
        <v>30503</v>
      </c>
      <c r="AD20" t="s">
        <v>48</v>
      </c>
      <c r="AE20" s="1">
        <v>30517</v>
      </c>
      <c r="AF20" s="4" t="s">
        <v>92</v>
      </c>
      <c r="AG20" s="4">
        <v>3431.7</v>
      </c>
      <c r="AH20" s="4">
        <v>3758.7</v>
      </c>
      <c r="AI20" s="4">
        <v>1572.7</v>
      </c>
      <c r="AJ20" s="4">
        <v>1662.4</v>
      </c>
      <c r="AK20" s="4">
        <v>218.21</v>
      </c>
      <c r="AL20" s="4">
        <v>226.1</v>
      </c>
      <c r="AO20" s="4" t="s">
        <v>33</v>
      </c>
      <c r="AP20" s="4">
        <v>7.2</v>
      </c>
      <c r="AQ20" s="4">
        <f t="shared" si="0"/>
        <v>9.528804965469018</v>
      </c>
      <c r="AR20" s="4">
        <f t="shared" si="1"/>
        <v>5.703567113880581</v>
      </c>
      <c r="AS20" s="4">
        <f t="shared" si="2"/>
        <v>3.6157829613674863</v>
      </c>
      <c r="AT20" s="4">
        <f t="shared" si="3"/>
        <v>7.2</v>
      </c>
      <c r="AU20" t="s">
        <v>14</v>
      </c>
      <c r="AV20" t="s">
        <v>44</v>
      </c>
      <c r="AW20" t="s">
        <v>18</v>
      </c>
      <c r="AX20" t="s">
        <v>128</v>
      </c>
      <c r="AY20" t="s">
        <v>170</v>
      </c>
      <c r="BA20" t="s">
        <v>180</v>
      </c>
    </row>
    <row r="21" spans="1:53" ht="12.75">
      <c r="A21">
        <v>1984</v>
      </c>
      <c r="B21">
        <v>1</v>
      </c>
      <c r="C21" t="s">
        <v>2</v>
      </c>
      <c r="E21">
        <v>8</v>
      </c>
      <c r="F21">
        <v>10.5</v>
      </c>
      <c r="G21">
        <v>9</v>
      </c>
      <c r="H21">
        <v>10</v>
      </c>
      <c r="I21">
        <v>3.5</v>
      </c>
      <c r="J21">
        <v>5</v>
      </c>
      <c r="K21">
        <v>4</v>
      </c>
      <c r="L21">
        <v>4.75</v>
      </c>
      <c r="M21">
        <v>4</v>
      </c>
      <c r="N21">
        <v>6</v>
      </c>
      <c r="O21">
        <v>4.5</v>
      </c>
      <c r="P21">
        <v>5</v>
      </c>
      <c r="Q21">
        <v>7.25</v>
      </c>
      <c r="R21">
        <v>8</v>
      </c>
      <c r="S21">
        <v>7.5</v>
      </c>
      <c r="T21">
        <v>7.75</v>
      </c>
      <c r="U21">
        <f t="shared" si="4"/>
        <v>4.375</v>
      </c>
      <c r="V21">
        <f t="shared" si="5"/>
        <v>4.75</v>
      </c>
      <c r="W21">
        <f t="shared" si="6"/>
        <v>7.625</v>
      </c>
      <c r="X21" t="s">
        <v>33</v>
      </c>
      <c r="Y21">
        <v>9.1</v>
      </c>
      <c r="Z21">
        <v>4.3</v>
      </c>
      <c r="AA21">
        <f>100*(((3742.9/1637.9)/(3432/1570.5))-1)</f>
        <v>4.571058177429155</v>
      </c>
      <c r="AB21">
        <v>7.5</v>
      </c>
      <c r="AC21" s="1">
        <v>30706</v>
      </c>
      <c r="AD21" t="s">
        <v>49</v>
      </c>
      <c r="AE21" s="1">
        <v>30719</v>
      </c>
      <c r="AF21" s="4" t="s">
        <v>92</v>
      </c>
      <c r="AG21" s="4">
        <v>3431.7</v>
      </c>
      <c r="AH21" s="4">
        <v>3758.7</v>
      </c>
      <c r="AI21" s="4">
        <v>1572.7</v>
      </c>
      <c r="AJ21" s="4">
        <v>1662.4</v>
      </c>
      <c r="AK21" s="4">
        <v>218.21</v>
      </c>
      <c r="AL21" s="4">
        <v>226.1</v>
      </c>
      <c r="AO21" s="4" t="s">
        <v>33</v>
      </c>
      <c r="AP21" s="4">
        <v>7.2</v>
      </c>
      <c r="AQ21" s="4">
        <f t="shared" si="0"/>
        <v>9.528804965469018</v>
      </c>
      <c r="AR21" s="4">
        <f t="shared" si="1"/>
        <v>5.703567113880581</v>
      </c>
      <c r="AS21" s="4">
        <f t="shared" si="2"/>
        <v>3.6157829613674863</v>
      </c>
      <c r="AT21" s="4">
        <f t="shared" si="3"/>
        <v>7.2</v>
      </c>
      <c r="AU21" t="s">
        <v>14</v>
      </c>
      <c r="AV21" t="s">
        <v>44</v>
      </c>
      <c r="AW21" t="s">
        <v>18</v>
      </c>
      <c r="AX21" t="s">
        <v>128</v>
      </c>
      <c r="BA21" t="s">
        <v>181</v>
      </c>
    </row>
    <row r="22" spans="1:53" ht="12.75">
      <c r="A22">
        <v>1984</v>
      </c>
      <c r="B22">
        <v>2</v>
      </c>
      <c r="C22" t="s">
        <v>2</v>
      </c>
      <c r="E22">
        <v>9.5</v>
      </c>
      <c r="F22">
        <v>11.5</v>
      </c>
      <c r="G22">
        <v>10.5</v>
      </c>
      <c r="H22">
        <v>11</v>
      </c>
      <c r="I22">
        <v>6</v>
      </c>
      <c r="J22">
        <v>7</v>
      </c>
      <c r="K22">
        <v>6.25</v>
      </c>
      <c r="L22">
        <v>6.75</v>
      </c>
      <c r="M22">
        <v>3.25</v>
      </c>
      <c r="N22">
        <v>4.5</v>
      </c>
      <c r="O22">
        <v>4</v>
      </c>
      <c r="P22">
        <v>4.5</v>
      </c>
      <c r="Q22">
        <v>6.5</v>
      </c>
      <c r="R22">
        <v>7.25</v>
      </c>
      <c r="S22">
        <v>6.75</v>
      </c>
      <c r="T22">
        <v>7</v>
      </c>
      <c r="U22">
        <f t="shared" si="4"/>
        <v>6.5</v>
      </c>
      <c r="V22">
        <f t="shared" si="5"/>
        <v>4.25</v>
      </c>
      <c r="W22">
        <f t="shared" si="6"/>
        <v>6.875</v>
      </c>
      <c r="X22" t="s">
        <v>33</v>
      </c>
      <c r="Y22">
        <v>10.4</v>
      </c>
      <c r="Z22">
        <v>6.3</v>
      </c>
      <c r="AA22">
        <f>100*(((3792.2/1671.3)/(3436.2/1572.5))-1)</f>
        <v>3.8362609845798534</v>
      </c>
      <c r="AB22">
        <v>6.7</v>
      </c>
      <c r="AC22" s="1">
        <v>30874</v>
      </c>
      <c r="AD22" t="s">
        <v>50</v>
      </c>
      <c r="AE22" s="1">
        <v>30888</v>
      </c>
      <c r="AF22" s="4" t="s">
        <v>92</v>
      </c>
      <c r="AG22" s="4">
        <v>3431.7</v>
      </c>
      <c r="AH22" s="4">
        <v>3758.7</v>
      </c>
      <c r="AI22" s="4">
        <v>1572.7</v>
      </c>
      <c r="AJ22" s="4">
        <v>1662.4</v>
      </c>
      <c r="AK22" s="4">
        <v>218.21</v>
      </c>
      <c r="AL22" s="4">
        <v>226.1</v>
      </c>
      <c r="AO22" s="4" t="s">
        <v>33</v>
      </c>
      <c r="AP22" s="4">
        <v>7.2</v>
      </c>
      <c r="AQ22" s="4">
        <f t="shared" si="0"/>
        <v>9.528804965469018</v>
      </c>
      <c r="AR22" s="4">
        <f t="shared" si="1"/>
        <v>5.703567113880581</v>
      </c>
      <c r="AS22" s="4">
        <f t="shared" si="2"/>
        <v>3.6157829613674863</v>
      </c>
      <c r="AT22" s="4">
        <f t="shared" si="3"/>
        <v>7.2</v>
      </c>
      <c r="AU22" t="s">
        <v>14</v>
      </c>
      <c r="AV22" t="s">
        <v>44</v>
      </c>
      <c r="AW22" t="s">
        <v>18</v>
      </c>
      <c r="AX22" t="s">
        <v>128</v>
      </c>
      <c r="BA22" t="s">
        <v>182</v>
      </c>
    </row>
    <row r="23" spans="1:53" ht="12.75">
      <c r="A23">
        <v>1984</v>
      </c>
      <c r="B23">
        <v>2</v>
      </c>
      <c r="C23" t="s">
        <v>4</v>
      </c>
      <c r="E23">
        <v>6.75</v>
      </c>
      <c r="F23">
        <v>9.5</v>
      </c>
      <c r="G23">
        <v>8</v>
      </c>
      <c r="H23">
        <v>9</v>
      </c>
      <c r="I23">
        <v>2</v>
      </c>
      <c r="J23">
        <v>4</v>
      </c>
      <c r="K23">
        <v>3</v>
      </c>
      <c r="L23">
        <v>3.25</v>
      </c>
      <c r="M23">
        <v>3.5</v>
      </c>
      <c r="N23">
        <v>6.5</v>
      </c>
      <c r="O23">
        <v>5.25</v>
      </c>
      <c r="P23">
        <v>5.5</v>
      </c>
      <c r="Q23">
        <v>6.25</v>
      </c>
      <c r="R23">
        <v>7.25</v>
      </c>
      <c r="S23">
        <v>6.5</v>
      </c>
      <c r="T23">
        <v>7</v>
      </c>
      <c r="U23">
        <f t="shared" si="4"/>
        <v>3.125</v>
      </c>
      <c r="V23">
        <f t="shared" si="5"/>
        <v>5.375</v>
      </c>
      <c r="W23">
        <f t="shared" si="6"/>
        <v>6.75</v>
      </c>
      <c r="X23" t="s">
        <v>33</v>
      </c>
      <c r="Y23">
        <v>8.1</v>
      </c>
      <c r="Z23">
        <v>2.8</v>
      </c>
      <c r="AA23">
        <f>100*(((4099.8/1718.4)/(3792.2/1671.3))-1)</f>
        <v>5.148137981843948</v>
      </c>
      <c r="AB23">
        <v>6.4</v>
      </c>
      <c r="AC23" s="1">
        <v>30874</v>
      </c>
      <c r="AD23" t="s">
        <v>50</v>
      </c>
      <c r="AE23" s="1">
        <v>30888</v>
      </c>
      <c r="AF23" s="4" t="s">
        <v>101</v>
      </c>
      <c r="AG23" s="4">
        <v>3852.5</v>
      </c>
      <c r="AH23" s="4">
        <v>4059.3</v>
      </c>
      <c r="AI23" s="4">
        <v>3515.6</v>
      </c>
      <c r="AJ23" s="4">
        <v>3590.8</v>
      </c>
      <c r="AK23" s="4">
        <v>109.6</v>
      </c>
      <c r="AL23" s="4">
        <v>113</v>
      </c>
      <c r="AO23" s="4" t="s">
        <v>33</v>
      </c>
      <c r="AP23" s="4">
        <v>7</v>
      </c>
      <c r="AQ23" s="4">
        <f t="shared" si="0"/>
        <v>5.367942894224531</v>
      </c>
      <c r="AR23" s="4">
        <f t="shared" si="1"/>
        <v>2.1390374331550888</v>
      </c>
      <c r="AS23" s="4">
        <f t="shared" si="2"/>
        <v>3.1021897810219023</v>
      </c>
      <c r="AT23" s="4">
        <f t="shared" si="3"/>
        <v>7</v>
      </c>
      <c r="AU23" t="s">
        <v>14</v>
      </c>
      <c r="AV23" t="s">
        <v>44</v>
      </c>
      <c r="AW23" t="s">
        <v>18</v>
      </c>
      <c r="AX23" t="s">
        <v>128</v>
      </c>
      <c r="BA23" t="s">
        <v>183</v>
      </c>
    </row>
    <row r="24" spans="1:53" ht="12.75">
      <c r="A24">
        <v>1985</v>
      </c>
      <c r="B24">
        <v>1</v>
      </c>
      <c r="C24" t="s">
        <v>2</v>
      </c>
      <c r="E24">
        <v>7</v>
      </c>
      <c r="F24">
        <v>8.5</v>
      </c>
      <c r="G24">
        <v>7.5</v>
      </c>
      <c r="H24">
        <v>8</v>
      </c>
      <c r="I24">
        <v>3.25</v>
      </c>
      <c r="J24">
        <v>4.25</v>
      </c>
      <c r="K24">
        <v>3.5</v>
      </c>
      <c r="L24">
        <v>4</v>
      </c>
      <c r="M24">
        <v>3</v>
      </c>
      <c r="N24">
        <v>4.75</v>
      </c>
      <c r="O24">
        <v>3.5</v>
      </c>
      <c r="P24">
        <v>4</v>
      </c>
      <c r="Q24">
        <v>6.5</v>
      </c>
      <c r="R24">
        <v>7.25</v>
      </c>
      <c r="S24">
        <v>6.75</v>
      </c>
      <c r="T24">
        <v>7</v>
      </c>
      <c r="U24">
        <f t="shared" si="4"/>
        <v>3.75</v>
      </c>
      <c r="V24">
        <f t="shared" si="5"/>
        <v>3.75</v>
      </c>
      <c r="W24">
        <f t="shared" si="6"/>
        <v>6.875</v>
      </c>
      <c r="X24" t="s">
        <v>33</v>
      </c>
      <c r="Y24">
        <v>7.2</v>
      </c>
      <c r="Z24">
        <v>3.6</v>
      </c>
      <c r="AA24">
        <f>100*(((4023.9/1720.1)/(3752.5/1661.1))-1)</f>
        <v>3.5544009747043637</v>
      </c>
      <c r="AB24">
        <v>6.7</v>
      </c>
      <c r="AC24" s="1">
        <v>31084</v>
      </c>
      <c r="AD24" t="s">
        <v>51</v>
      </c>
      <c r="AE24" s="1">
        <v>31098</v>
      </c>
      <c r="AF24" s="4" t="s">
        <v>101</v>
      </c>
      <c r="AG24" s="4">
        <v>3852.5</v>
      </c>
      <c r="AH24" s="4">
        <v>4059.3</v>
      </c>
      <c r="AI24" s="4">
        <v>3515.6</v>
      </c>
      <c r="AJ24" s="4">
        <v>3590.8</v>
      </c>
      <c r="AK24" s="4">
        <v>109.6</v>
      </c>
      <c r="AL24" s="4">
        <v>113</v>
      </c>
      <c r="AO24" s="4" t="s">
        <v>33</v>
      </c>
      <c r="AP24" s="4">
        <v>7</v>
      </c>
      <c r="AQ24" s="4">
        <f t="shared" si="0"/>
        <v>5.367942894224531</v>
      </c>
      <c r="AR24" s="4">
        <f t="shared" si="1"/>
        <v>2.1390374331550888</v>
      </c>
      <c r="AS24" s="4">
        <f t="shared" si="2"/>
        <v>3.1021897810219023</v>
      </c>
      <c r="AT24" s="4">
        <f t="shared" si="3"/>
        <v>7</v>
      </c>
      <c r="AU24" t="s">
        <v>14</v>
      </c>
      <c r="AV24" t="s">
        <v>44</v>
      </c>
      <c r="AW24" t="s">
        <v>18</v>
      </c>
      <c r="AX24" t="s">
        <v>128</v>
      </c>
      <c r="BA24" t="s">
        <v>184</v>
      </c>
    </row>
    <row r="25" spans="1:53" ht="12.75">
      <c r="A25">
        <v>1985</v>
      </c>
      <c r="B25">
        <v>2</v>
      </c>
      <c r="C25" t="s">
        <v>2</v>
      </c>
      <c r="E25">
        <v>6.25</v>
      </c>
      <c r="F25">
        <v>7.75</v>
      </c>
      <c r="G25">
        <v>6.5</v>
      </c>
      <c r="H25">
        <v>7</v>
      </c>
      <c r="I25">
        <v>2.25</v>
      </c>
      <c r="J25">
        <v>3.25</v>
      </c>
      <c r="K25">
        <v>2.75</v>
      </c>
      <c r="L25">
        <v>3</v>
      </c>
      <c r="M25">
        <v>3.5</v>
      </c>
      <c r="N25">
        <v>4.25</v>
      </c>
      <c r="O25">
        <v>3.75</v>
      </c>
      <c r="P25">
        <v>4</v>
      </c>
      <c r="Q25">
        <v>6.75</v>
      </c>
      <c r="R25">
        <v>7.25</v>
      </c>
      <c r="S25">
        <v>7</v>
      </c>
      <c r="T25">
        <v>7.25</v>
      </c>
      <c r="U25">
        <f t="shared" si="4"/>
        <v>2.875</v>
      </c>
      <c r="V25">
        <f t="shared" si="5"/>
        <v>3.875</v>
      </c>
      <c r="W25">
        <f t="shared" si="6"/>
        <v>7.125</v>
      </c>
      <c r="X25" t="s">
        <v>33</v>
      </c>
      <c r="Y25">
        <v>5.8</v>
      </c>
      <c r="Z25">
        <v>2.2</v>
      </c>
      <c r="AA25">
        <f>100*(((3978.1/1699.3)/(3758.7/1662.4))-1)</f>
        <v>3.5388900320940886</v>
      </c>
      <c r="AB25">
        <v>7.1</v>
      </c>
      <c r="AC25" s="1">
        <v>31231</v>
      </c>
      <c r="AD25" t="s">
        <v>52</v>
      </c>
      <c r="AE25" s="1">
        <v>31244</v>
      </c>
      <c r="AF25" s="4" t="s">
        <v>101</v>
      </c>
      <c r="AG25" s="4">
        <v>3852.5</v>
      </c>
      <c r="AH25" s="4">
        <v>4059.3</v>
      </c>
      <c r="AI25" s="4">
        <v>3515.6</v>
      </c>
      <c r="AJ25" s="4">
        <v>3590.8</v>
      </c>
      <c r="AK25" s="4">
        <v>109.6</v>
      </c>
      <c r="AL25" s="4">
        <v>113</v>
      </c>
      <c r="AO25" s="4" t="s">
        <v>33</v>
      </c>
      <c r="AP25" s="4">
        <v>7</v>
      </c>
      <c r="AQ25" s="4">
        <f t="shared" si="0"/>
        <v>5.367942894224531</v>
      </c>
      <c r="AR25" s="4">
        <f t="shared" si="1"/>
        <v>2.1390374331550888</v>
      </c>
      <c r="AS25" s="4">
        <f t="shared" si="2"/>
        <v>3.1021897810219023</v>
      </c>
      <c r="AT25" s="4">
        <f t="shared" si="3"/>
        <v>7</v>
      </c>
      <c r="AU25" t="s">
        <v>14</v>
      </c>
      <c r="AV25" t="s">
        <v>44</v>
      </c>
      <c r="AW25" t="s">
        <v>18</v>
      </c>
      <c r="AX25" t="s">
        <v>128</v>
      </c>
      <c r="BA25" t="s">
        <v>185</v>
      </c>
    </row>
    <row r="26" spans="1:53" ht="12.75">
      <c r="A26">
        <v>1985</v>
      </c>
      <c r="B26">
        <v>2</v>
      </c>
      <c r="C26" t="s">
        <v>4</v>
      </c>
      <c r="E26">
        <v>5.5</v>
      </c>
      <c r="F26">
        <v>8.5</v>
      </c>
      <c r="G26">
        <v>7</v>
      </c>
      <c r="H26">
        <v>7.5</v>
      </c>
      <c r="I26">
        <v>2</v>
      </c>
      <c r="J26">
        <v>4</v>
      </c>
      <c r="K26">
        <v>2.5</v>
      </c>
      <c r="L26">
        <v>3.25</v>
      </c>
      <c r="M26">
        <v>3</v>
      </c>
      <c r="N26">
        <v>5.5</v>
      </c>
      <c r="O26">
        <v>3.75</v>
      </c>
      <c r="P26">
        <v>4.75</v>
      </c>
      <c r="Q26">
        <v>6.75</v>
      </c>
      <c r="R26">
        <v>7.5</v>
      </c>
      <c r="S26">
        <v>6.75</v>
      </c>
      <c r="T26">
        <v>7.25</v>
      </c>
      <c r="U26">
        <f t="shared" si="4"/>
        <v>2.875</v>
      </c>
      <c r="V26">
        <f t="shared" si="5"/>
        <v>4.25</v>
      </c>
      <c r="W26">
        <f t="shared" si="6"/>
        <v>7</v>
      </c>
      <c r="X26" t="s">
        <v>33</v>
      </c>
      <c r="Y26">
        <v>6.3</v>
      </c>
      <c r="Z26">
        <v>2.5</v>
      </c>
      <c r="AA26">
        <f>100*(((4229.7/1741.2)/(3978.1/1699.3))-1)</f>
        <v>3.766045962429976</v>
      </c>
      <c r="AB26">
        <v>7.1</v>
      </c>
      <c r="AC26" s="1">
        <v>31231</v>
      </c>
      <c r="AD26" t="s">
        <v>52</v>
      </c>
      <c r="AE26" s="1">
        <v>31244</v>
      </c>
      <c r="AF26" s="4" t="s">
        <v>102</v>
      </c>
      <c r="AG26" s="4">
        <v>4087.7</v>
      </c>
      <c r="AH26" s="4">
        <v>4258.7</v>
      </c>
      <c r="AI26" s="4">
        <v>3622.3</v>
      </c>
      <c r="AJ26" s="4">
        <v>3696.1</v>
      </c>
      <c r="AK26" s="4">
        <v>112.8</v>
      </c>
      <c r="AL26" s="4">
        <v>115.2</v>
      </c>
      <c r="AO26" s="4" t="s">
        <v>33</v>
      </c>
      <c r="AP26" s="4">
        <v>6.9</v>
      </c>
      <c r="AQ26" s="4">
        <f t="shared" si="0"/>
        <v>4.183281551972984</v>
      </c>
      <c r="AR26" s="4">
        <f t="shared" si="1"/>
        <v>2.037379565469455</v>
      </c>
      <c r="AS26" s="4">
        <f t="shared" si="2"/>
        <v>2.1276595744680993</v>
      </c>
      <c r="AT26" s="4">
        <f t="shared" si="3"/>
        <v>6.9</v>
      </c>
      <c r="AU26" t="s">
        <v>14</v>
      </c>
      <c r="AV26" t="s">
        <v>44</v>
      </c>
      <c r="AW26" t="s">
        <v>18</v>
      </c>
      <c r="AX26" t="s">
        <v>128</v>
      </c>
      <c r="BA26" t="s">
        <v>186</v>
      </c>
    </row>
    <row r="27" spans="1:53" ht="12.75">
      <c r="A27">
        <v>1986</v>
      </c>
      <c r="B27">
        <v>1</v>
      </c>
      <c r="C27" t="s">
        <v>2</v>
      </c>
      <c r="E27">
        <v>5</v>
      </c>
      <c r="F27">
        <v>8.5</v>
      </c>
      <c r="G27">
        <v>6.5</v>
      </c>
      <c r="H27">
        <v>7.25</v>
      </c>
      <c r="I27">
        <v>2.75</v>
      </c>
      <c r="J27">
        <v>4.25</v>
      </c>
      <c r="K27">
        <v>3</v>
      </c>
      <c r="L27">
        <v>3.5</v>
      </c>
      <c r="M27">
        <v>2.5</v>
      </c>
      <c r="N27">
        <v>4.5</v>
      </c>
      <c r="O27">
        <v>3</v>
      </c>
      <c r="P27">
        <v>4</v>
      </c>
      <c r="Q27">
        <v>6.25</v>
      </c>
      <c r="R27">
        <v>6.75</v>
      </c>
      <c r="S27">
        <v>6.5</v>
      </c>
      <c r="T27">
        <v>6.5</v>
      </c>
      <c r="U27">
        <f t="shared" si="4"/>
        <v>3.25</v>
      </c>
      <c r="V27">
        <f t="shared" si="5"/>
        <v>3.5</v>
      </c>
      <c r="W27">
        <f t="shared" si="6"/>
        <v>6.5</v>
      </c>
      <c r="X27" t="s">
        <v>33</v>
      </c>
      <c r="Y27">
        <v>6.4</v>
      </c>
      <c r="Z27">
        <v>3</v>
      </c>
      <c r="AA27">
        <v>3.4</v>
      </c>
      <c r="AB27">
        <v>6.6</v>
      </c>
      <c r="AC27" s="1">
        <v>31448</v>
      </c>
      <c r="AD27" t="s">
        <v>53</v>
      </c>
      <c r="AE27" s="1">
        <v>31462</v>
      </c>
      <c r="AF27" s="4" t="s">
        <v>102</v>
      </c>
      <c r="AG27" s="4">
        <v>4087.7</v>
      </c>
      <c r="AH27" s="4">
        <v>4258.7</v>
      </c>
      <c r="AI27" s="4">
        <v>3622.3</v>
      </c>
      <c r="AJ27" s="4">
        <v>3696.1</v>
      </c>
      <c r="AK27" s="4">
        <v>112.8</v>
      </c>
      <c r="AL27" s="4">
        <v>115.2</v>
      </c>
      <c r="AO27" s="4" t="s">
        <v>33</v>
      </c>
      <c r="AP27" s="4">
        <v>6.9</v>
      </c>
      <c r="AQ27" s="4">
        <f t="shared" si="0"/>
        <v>4.183281551972984</v>
      </c>
      <c r="AR27" s="4">
        <f t="shared" si="1"/>
        <v>2.037379565469455</v>
      </c>
      <c r="AS27" s="4">
        <f t="shared" si="2"/>
        <v>2.1276595744680993</v>
      </c>
      <c r="AT27" s="4">
        <f t="shared" si="3"/>
        <v>6.9</v>
      </c>
      <c r="AU27" t="s">
        <v>14</v>
      </c>
      <c r="AV27" t="s">
        <v>45</v>
      </c>
      <c r="AW27" t="s">
        <v>18</v>
      </c>
      <c r="AX27" t="s">
        <v>128</v>
      </c>
      <c r="AY27" t="s">
        <v>142</v>
      </c>
      <c r="BA27" t="s">
        <v>197</v>
      </c>
    </row>
    <row r="28" spans="1:53" ht="12.75">
      <c r="A28">
        <v>1986</v>
      </c>
      <c r="B28">
        <v>2</v>
      </c>
      <c r="C28" t="s">
        <v>2</v>
      </c>
      <c r="E28">
        <v>3.75</v>
      </c>
      <c r="F28">
        <v>6.5</v>
      </c>
      <c r="G28">
        <v>4.75</v>
      </c>
      <c r="H28">
        <v>5.75</v>
      </c>
      <c r="I28">
        <v>2.25</v>
      </c>
      <c r="J28">
        <v>3.5</v>
      </c>
      <c r="K28">
        <v>2.5</v>
      </c>
      <c r="L28">
        <v>3</v>
      </c>
      <c r="M28">
        <v>1.5</v>
      </c>
      <c r="N28">
        <v>3.25</v>
      </c>
      <c r="O28">
        <v>2.25</v>
      </c>
      <c r="P28">
        <v>2.75</v>
      </c>
      <c r="Q28">
        <v>6.9</v>
      </c>
      <c r="R28">
        <v>7.2</v>
      </c>
      <c r="S28">
        <v>7</v>
      </c>
      <c r="T28">
        <v>7</v>
      </c>
      <c r="U28">
        <f t="shared" si="4"/>
        <v>2.75</v>
      </c>
      <c r="V28">
        <f t="shared" si="5"/>
        <v>2.5</v>
      </c>
      <c r="W28">
        <f t="shared" si="6"/>
        <v>7</v>
      </c>
      <c r="X28" t="s">
        <v>33</v>
      </c>
      <c r="Y28">
        <v>5.1</v>
      </c>
      <c r="Z28">
        <v>2.7</v>
      </c>
      <c r="AA28">
        <v>2.4</v>
      </c>
      <c r="AB28">
        <v>6.9</v>
      </c>
      <c r="AC28" s="1">
        <v>31595</v>
      </c>
      <c r="AD28" t="s">
        <v>54</v>
      </c>
      <c r="AE28" s="1">
        <v>31611</v>
      </c>
      <c r="AF28" s="4" t="s">
        <v>102</v>
      </c>
      <c r="AG28" s="4">
        <v>4087.7</v>
      </c>
      <c r="AH28" s="4">
        <v>4258.7</v>
      </c>
      <c r="AI28" s="4">
        <v>3622.3</v>
      </c>
      <c r="AJ28" s="4">
        <v>3696.1</v>
      </c>
      <c r="AK28" s="4">
        <v>112.8</v>
      </c>
      <c r="AL28" s="4">
        <v>115.2</v>
      </c>
      <c r="AO28" s="4" t="s">
        <v>33</v>
      </c>
      <c r="AP28" s="4">
        <v>6.9</v>
      </c>
      <c r="AQ28" s="4">
        <f t="shared" si="0"/>
        <v>4.183281551972984</v>
      </c>
      <c r="AR28" s="4">
        <f t="shared" si="1"/>
        <v>2.037379565469455</v>
      </c>
      <c r="AS28" s="4">
        <f t="shared" si="2"/>
        <v>2.1276595744680993</v>
      </c>
      <c r="AT28" s="4">
        <f t="shared" si="3"/>
        <v>6.9</v>
      </c>
      <c r="AU28" t="s">
        <v>14</v>
      </c>
      <c r="AV28" t="s">
        <v>45</v>
      </c>
      <c r="AW28" t="s">
        <v>18</v>
      </c>
      <c r="AX28" t="s">
        <v>128</v>
      </c>
      <c r="BA28" t="s">
        <v>187</v>
      </c>
    </row>
    <row r="29" spans="1:53" ht="12.75">
      <c r="A29">
        <v>1986</v>
      </c>
      <c r="B29">
        <v>2</v>
      </c>
      <c r="C29" t="s">
        <v>4</v>
      </c>
      <c r="E29">
        <v>5</v>
      </c>
      <c r="F29">
        <v>8.25</v>
      </c>
      <c r="G29">
        <v>6</v>
      </c>
      <c r="H29">
        <v>7.5</v>
      </c>
      <c r="I29">
        <v>2</v>
      </c>
      <c r="J29">
        <v>4.25</v>
      </c>
      <c r="K29">
        <v>3</v>
      </c>
      <c r="L29">
        <v>3.5</v>
      </c>
      <c r="M29">
        <v>1.5</v>
      </c>
      <c r="N29">
        <v>4.25</v>
      </c>
      <c r="O29">
        <v>3</v>
      </c>
      <c r="P29">
        <v>4</v>
      </c>
      <c r="Q29">
        <v>6.5</v>
      </c>
      <c r="R29">
        <v>7</v>
      </c>
      <c r="S29">
        <v>6.75</v>
      </c>
      <c r="T29">
        <v>6.75</v>
      </c>
      <c r="U29">
        <f t="shared" si="4"/>
        <v>3.25</v>
      </c>
      <c r="V29">
        <f t="shared" si="5"/>
        <v>3.5</v>
      </c>
      <c r="W29">
        <f t="shared" si="6"/>
        <v>6.75</v>
      </c>
      <c r="X29" t="s">
        <v>33</v>
      </c>
      <c r="Y29">
        <v>6.4</v>
      </c>
      <c r="Z29">
        <v>3.2</v>
      </c>
      <c r="AA29">
        <v>3.1</v>
      </c>
      <c r="AB29">
        <v>6.6</v>
      </c>
      <c r="AC29" s="1">
        <v>31595</v>
      </c>
      <c r="AD29" t="s">
        <v>54</v>
      </c>
      <c r="AE29" s="1">
        <v>31611</v>
      </c>
      <c r="AF29" s="4" t="s">
        <v>103</v>
      </c>
      <c r="AG29" s="4">
        <v>4288.1</v>
      </c>
      <c r="AH29" s="4">
        <v>4607.4</v>
      </c>
      <c r="AI29" s="4">
        <v>3731.5</v>
      </c>
      <c r="AJ29" s="4">
        <v>3880.8</v>
      </c>
      <c r="AK29" s="4">
        <v>114.9</v>
      </c>
      <c r="AL29" s="4">
        <v>118.7</v>
      </c>
      <c r="AO29" s="4" t="s">
        <v>33</v>
      </c>
      <c r="AP29" s="4">
        <v>5.9</v>
      </c>
      <c r="AQ29" s="4">
        <f t="shared" si="0"/>
        <v>7.446188288519373</v>
      </c>
      <c r="AR29" s="4">
        <f t="shared" si="1"/>
        <v>4.001071954977897</v>
      </c>
      <c r="AS29" s="4">
        <f t="shared" si="2"/>
        <v>3.3072236727589077</v>
      </c>
      <c r="AT29" s="4">
        <f t="shared" si="3"/>
        <v>5.9</v>
      </c>
      <c r="AU29" t="s">
        <v>14</v>
      </c>
      <c r="AV29" t="s">
        <v>45</v>
      </c>
      <c r="AW29" t="s">
        <v>18</v>
      </c>
      <c r="AX29" t="s">
        <v>128</v>
      </c>
      <c r="AY29" t="s">
        <v>27</v>
      </c>
      <c r="BA29" t="s">
        <v>188</v>
      </c>
    </row>
    <row r="30" spans="1:53" ht="12.75">
      <c r="A30">
        <v>1987</v>
      </c>
      <c r="B30">
        <v>1</v>
      </c>
      <c r="C30" t="s">
        <v>2</v>
      </c>
      <c r="E30">
        <v>4.5</v>
      </c>
      <c r="F30">
        <v>7.5</v>
      </c>
      <c r="G30">
        <v>5.75</v>
      </c>
      <c r="H30">
        <v>6.5</v>
      </c>
      <c r="I30">
        <v>2</v>
      </c>
      <c r="J30">
        <v>4</v>
      </c>
      <c r="K30">
        <v>2.5</v>
      </c>
      <c r="L30">
        <v>3</v>
      </c>
      <c r="M30">
        <v>2.5</v>
      </c>
      <c r="N30">
        <v>4</v>
      </c>
      <c r="O30">
        <v>3</v>
      </c>
      <c r="P30">
        <v>3.5</v>
      </c>
      <c r="Q30">
        <v>6.5</v>
      </c>
      <c r="R30">
        <v>6.75</v>
      </c>
      <c r="S30">
        <v>6.5</v>
      </c>
      <c r="T30">
        <v>6.75</v>
      </c>
      <c r="U30">
        <f t="shared" si="4"/>
        <v>2.75</v>
      </c>
      <c r="V30">
        <f t="shared" si="5"/>
        <v>3.25</v>
      </c>
      <c r="W30">
        <f t="shared" si="6"/>
        <v>6.625</v>
      </c>
      <c r="X30" t="s">
        <v>33</v>
      </c>
      <c r="Y30">
        <v>5.8</v>
      </c>
      <c r="Z30">
        <v>2.8</v>
      </c>
      <c r="AA30">
        <v>2.9</v>
      </c>
      <c r="AB30">
        <v>6.6</v>
      </c>
      <c r="AC30" s="1">
        <v>31812</v>
      </c>
      <c r="AD30" t="s">
        <v>55</v>
      </c>
      <c r="AE30" s="1">
        <v>31827</v>
      </c>
      <c r="AF30" s="4" t="s">
        <v>103</v>
      </c>
      <c r="AG30" s="4">
        <v>4288.1</v>
      </c>
      <c r="AH30" s="4">
        <v>4607.4</v>
      </c>
      <c r="AI30" s="4">
        <v>3731.5</v>
      </c>
      <c r="AJ30" s="4">
        <v>3880.8</v>
      </c>
      <c r="AK30" s="4">
        <v>114.9</v>
      </c>
      <c r="AL30" s="4">
        <v>118.7</v>
      </c>
      <c r="AO30" s="4" t="s">
        <v>33</v>
      </c>
      <c r="AP30" s="4">
        <v>5.9</v>
      </c>
      <c r="AQ30" s="4">
        <f t="shared" si="0"/>
        <v>7.446188288519373</v>
      </c>
      <c r="AR30" s="4">
        <f t="shared" si="1"/>
        <v>4.001071954977897</v>
      </c>
      <c r="AS30" s="4">
        <f t="shared" si="2"/>
        <v>3.3072236727589077</v>
      </c>
      <c r="AT30" s="4">
        <f t="shared" si="3"/>
        <v>5.9</v>
      </c>
      <c r="AU30" t="s">
        <v>14</v>
      </c>
      <c r="AV30" t="s">
        <v>45</v>
      </c>
      <c r="AW30" t="s">
        <v>18</v>
      </c>
      <c r="AX30" t="s">
        <v>128</v>
      </c>
      <c r="BA30" t="s">
        <v>179</v>
      </c>
    </row>
    <row r="31" spans="1:53" ht="12.75">
      <c r="A31">
        <v>1987</v>
      </c>
      <c r="B31">
        <v>2</v>
      </c>
      <c r="C31" t="s">
        <v>2</v>
      </c>
      <c r="E31">
        <v>5.75</v>
      </c>
      <c r="F31">
        <v>7.25</v>
      </c>
      <c r="G31">
        <v>6.25</v>
      </c>
      <c r="H31">
        <v>7</v>
      </c>
      <c r="I31">
        <v>2</v>
      </c>
      <c r="J31">
        <v>3.75</v>
      </c>
      <c r="K31">
        <v>2.5</v>
      </c>
      <c r="L31">
        <v>3</v>
      </c>
      <c r="M31">
        <v>3</v>
      </c>
      <c r="N31">
        <v>4.25</v>
      </c>
      <c r="O31">
        <v>3.5</v>
      </c>
      <c r="P31">
        <v>4</v>
      </c>
      <c r="Q31">
        <v>6.1</v>
      </c>
      <c r="R31">
        <v>6.5</v>
      </c>
      <c r="S31">
        <v>6.2</v>
      </c>
      <c r="T31">
        <v>6.4</v>
      </c>
      <c r="U31">
        <f t="shared" si="4"/>
        <v>2.75</v>
      </c>
      <c r="V31">
        <f t="shared" si="5"/>
        <v>3.75</v>
      </c>
      <c r="W31">
        <f t="shared" si="6"/>
        <v>6.300000000000001</v>
      </c>
      <c r="X31" t="s">
        <v>33</v>
      </c>
      <c r="Y31">
        <v>6.6</v>
      </c>
      <c r="Z31">
        <v>3</v>
      </c>
      <c r="AA31">
        <v>3.5</v>
      </c>
      <c r="AB31">
        <v>6.3</v>
      </c>
      <c r="AC31" s="1">
        <v>31959</v>
      </c>
      <c r="AD31" s="6">
        <v>31965</v>
      </c>
      <c r="AE31" s="1">
        <v>31979</v>
      </c>
      <c r="AF31" s="4" t="s">
        <v>103</v>
      </c>
      <c r="AG31" s="4">
        <v>4288.1</v>
      </c>
      <c r="AH31" s="4">
        <v>4607.4</v>
      </c>
      <c r="AI31" s="4">
        <v>3731.5</v>
      </c>
      <c r="AJ31" s="4">
        <v>3880.8</v>
      </c>
      <c r="AK31" s="4">
        <v>114.9</v>
      </c>
      <c r="AL31" s="4">
        <v>118.7</v>
      </c>
      <c r="AO31" s="4" t="s">
        <v>33</v>
      </c>
      <c r="AP31" s="4">
        <v>5.9</v>
      </c>
      <c r="AQ31" s="4">
        <f t="shared" si="0"/>
        <v>7.446188288519373</v>
      </c>
      <c r="AR31" s="4">
        <f t="shared" si="1"/>
        <v>4.001071954977897</v>
      </c>
      <c r="AS31" s="4">
        <f t="shared" si="2"/>
        <v>3.3072236727589077</v>
      </c>
      <c r="AT31" s="4">
        <f t="shared" si="3"/>
        <v>5.9</v>
      </c>
      <c r="AU31" t="s">
        <v>14</v>
      </c>
      <c r="AV31" t="s">
        <v>45</v>
      </c>
      <c r="AW31" t="s">
        <v>18</v>
      </c>
      <c r="AX31" t="s">
        <v>128</v>
      </c>
      <c r="BA31" t="s">
        <v>189</v>
      </c>
    </row>
    <row r="32" spans="1:53" ht="12.75">
      <c r="A32">
        <v>1987</v>
      </c>
      <c r="B32">
        <v>2</v>
      </c>
      <c r="C32" t="s">
        <v>4</v>
      </c>
      <c r="E32">
        <v>5</v>
      </c>
      <c r="F32">
        <v>8</v>
      </c>
      <c r="G32">
        <v>5.75</v>
      </c>
      <c r="H32">
        <v>7</v>
      </c>
      <c r="I32">
        <v>1</v>
      </c>
      <c r="J32">
        <v>3</v>
      </c>
      <c r="K32">
        <v>2.5</v>
      </c>
      <c r="L32">
        <v>3</v>
      </c>
      <c r="M32">
        <v>2.5</v>
      </c>
      <c r="N32">
        <v>5</v>
      </c>
      <c r="O32">
        <v>3.75</v>
      </c>
      <c r="P32">
        <v>4.25</v>
      </c>
      <c r="Q32">
        <v>5.9</v>
      </c>
      <c r="R32">
        <v>6.8</v>
      </c>
      <c r="S32">
        <v>6</v>
      </c>
      <c r="T32">
        <v>6.5</v>
      </c>
      <c r="U32">
        <f t="shared" si="4"/>
        <v>2.75</v>
      </c>
      <c r="V32">
        <f t="shared" si="5"/>
        <v>4</v>
      </c>
      <c r="W32">
        <f t="shared" si="6"/>
        <v>6.25</v>
      </c>
      <c r="X32" t="s">
        <v>33</v>
      </c>
      <c r="Y32">
        <v>6.3</v>
      </c>
      <c r="Z32">
        <v>2.3</v>
      </c>
      <c r="AA32">
        <v>3.8</v>
      </c>
      <c r="AB32">
        <v>6.3</v>
      </c>
      <c r="AC32" s="1">
        <v>31959</v>
      </c>
      <c r="AD32" s="6">
        <v>31965</v>
      </c>
      <c r="AE32" s="1">
        <v>31979</v>
      </c>
      <c r="AF32" s="4" t="s">
        <v>104</v>
      </c>
      <c r="AG32" s="4">
        <v>4662.8</v>
      </c>
      <c r="AH32" s="4">
        <v>4999.7</v>
      </c>
      <c r="AI32" s="4">
        <v>3923</v>
      </c>
      <c r="AJ32" s="4">
        <v>4033.4</v>
      </c>
      <c r="AK32" s="4">
        <v>118.9</v>
      </c>
      <c r="AL32" s="4">
        <v>124</v>
      </c>
      <c r="AO32" s="4" t="s">
        <v>33</v>
      </c>
      <c r="AP32" s="4">
        <v>5.3</v>
      </c>
      <c r="AQ32" s="4">
        <f t="shared" si="0"/>
        <v>7.225272368533919</v>
      </c>
      <c r="AR32" s="4">
        <f t="shared" si="1"/>
        <v>2.814172826918182</v>
      </c>
      <c r="AS32" s="4">
        <f t="shared" si="2"/>
        <v>4.28931875525651</v>
      </c>
      <c r="AT32" s="4">
        <f t="shared" si="3"/>
        <v>5.3</v>
      </c>
      <c r="AU32" t="s">
        <v>14</v>
      </c>
      <c r="AV32" t="s">
        <v>45</v>
      </c>
      <c r="AW32" t="s">
        <v>18</v>
      </c>
      <c r="AX32" t="s">
        <v>128</v>
      </c>
      <c r="BA32" t="s">
        <v>190</v>
      </c>
    </row>
    <row r="33" spans="1:53" ht="12.75">
      <c r="A33">
        <v>1988</v>
      </c>
      <c r="B33">
        <v>1</v>
      </c>
      <c r="C33" t="s">
        <v>2</v>
      </c>
      <c r="E33">
        <v>4</v>
      </c>
      <c r="F33">
        <v>6.5</v>
      </c>
      <c r="G33">
        <v>5.25</v>
      </c>
      <c r="H33">
        <v>6</v>
      </c>
      <c r="I33">
        <v>0.5</v>
      </c>
      <c r="J33">
        <v>3</v>
      </c>
      <c r="K33">
        <v>2</v>
      </c>
      <c r="L33">
        <v>2.5</v>
      </c>
      <c r="M33">
        <v>2.5</v>
      </c>
      <c r="N33">
        <v>4</v>
      </c>
      <c r="O33">
        <v>3.25</v>
      </c>
      <c r="P33">
        <v>3.75</v>
      </c>
      <c r="Q33">
        <v>5.5</v>
      </c>
      <c r="R33">
        <v>6.75</v>
      </c>
      <c r="S33">
        <v>5.75</v>
      </c>
      <c r="T33">
        <v>6</v>
      </c>
      <c r="U33">
        <f t="shared" si="4"/>
        <v>2.25</v>
      </c>
      <c r="V33">
        <f t="shared" si="5"/>
        <v>3.5</v>
      </c>
      <c r="W33">
        <f t="shared" si="6"/>
        <v>5.875</v>
      </c>
      <c r="X33" t="s">
        <v>33</v>
      </c>
      <c r="Y33">
        <v>5.7</v>
      </c>
      <c r="Z33">
        <v>2.1</v>
      </c>
      <c r="AA33">
        <v>3.5</v>
      </c>
      <c r="AB33">
        <v>6</v>
      </c>
      <c r="AC33" s="1">
        <v>32176</v>
      </c>
      <c r="AD33" t="s">
        <v>56</v>
      </c>
      <c r="AE33" s="1">
        <v>32196</v>
      </c>
      <c r="AF33" s="4" t="s">
        <v>104</v>
      </c>
      <c r="AG33" s="4">
        <v>4662.8</v>
      </c>
      <c r="AH33" s="4">
        <v>4999.7</v>
      </c>
      <c r="AI33" s="4">
        <v>3923</v>
      </c>
      <c r="AJ33" s="4">
        <v>4033.4</v>
      </c>
      <c r="AK33" s="4">
        <v>118.9</v>
      </c>
      <c r="AL33" s="4">
        <v>124</v>
      </c>
      <c r="AO33" s="4" t="s">
        <v>33</v>
      </c>
      <c r="AP33" s="4">
        <v>5.3</v>
      </c>
      <c r="AQ33" s="4">
        <f t="shared" si="0"/>
        <v>7.225272368533919</v>
      </c>
      <c r="AR33" s="4">
        <f t="shared" si="1"/>
        <v>2.814172826918182</v>
      </c>
      <c r="AS33" s="4">
        <f t="shared" si="2"/>
        <v>4.28931875525651</v>
      </c>
      <c r="AT33" s="4">
        <f t="shared" si="3"/>
        <v>5.3</v>
      </c>
      <c r="AU33" t="s">
        <v>14</v>
      </c>
      <c r="AV33" t="s">
        <v>45</v>
      </c>
      <c r="AW33" t="s">
        <v>18</v>
      </c>
      <c r="AX33" t="s">
        <v>128</v>
      </c>
      <c r="BA33" t="s">
        <v>191</v>
      </c>
    </row>
    <row r="34" spans="1:53" ht="12.75">
      <c r="A34">
        <v>1988</v>
      </c>
      <c r="B34">
        <v>2</v>
      </c>
      <c r="C34" t="s">
        <v>2</v>
      </c>
      <c r="E34">
        <v>4</v>
      </c>
      <c r="F34">
        <v>7</v>
      </c>
      <c r="G34">
        <v>5.75</v>
      </c>
      <c r="H34">
        <v>6.75</v>
      </c>
      <c r="I34">
        <v>1</v>
      </c>
      <c r="J34">
        <v>3.25</v>
      </c>
      <c r="K34">
        <v>2.75</v>
      </c>
      <c r="L34">
        <v>3</v>
      </c>
      <c r="M34">
        <v>2.75</v>
      </c>
      <c r="N34">
        <v>4</v>
      </c>
      <c r="O34">
        <v>3</v>
      </c>
      <c r="P34">
        <v>3.75</v>
      </c>
      <c r="Q34">
        <v>5.25</v>
      </c>
      <c r="R34">
        <v>6.5</v>
      </c>
      <c r="S34">
        <v>5.25</v>
      </c>
      <c r="T34">
        <v>5.75</v>
      </c>
      <c r="U34">
        <f t="shared" si="4"/>
        <v>2.875</v>
      </c>
      <c r="V34">
        <f t="shared" si="5"/>
        <v>3.375</v>
      </c>
      <c r="W34">
        <f t="shared" si="6"/>
        <v>5.5</v>
      </c>
      <c r="X34" t="s">
        <v>33</v>
      </c>
      <c r="Y34">
        <v>6.7</v>
      </c>
      <c r="Z34">
        <v>2.9</v>
      </c>
      <c r="AA34">
        <v>3.7</v>
      </c>
      <c r="AB34">
        <v>5.7</v>
      </c>
      <c r="AC34" s="1">
        <v>32316</v>
      </c>
      <c r="AD34" t="s">
        <v>57</v>
      </c>
      <c r="AE34" s="1">
        <v>32337</v>
      </c>
      <c r="AF34" s="4" t="s">
        <v>104</v>
      </c>
      <c r="AG34" s="4">
        <v>4662.8</v>
      </c>
      <c r="AH34" s="4">
        <v>4999.7</v>
      </c>
      <c r="AI34" s="4">
        <v>3923</v>
      </c>
      <c r="AJ34" s="4">
        <v>4033.4</v>
      </c>
      <c r="AK34" s="4">
        <v>118.9</v>
      </c>
      <c r="AL34" s="4">
        <v>124</v>
      </c>
      <c r="AO34" s="4" t="s">
        <v>33</v>
      </c>
      <c r="AP34" s="4">
        <v>5.3</v>
      </c>
      <c r="AQ34" s="4">
        <f t="shared" si="0"/>
        <v>7.225272368533919</v>
      </c>
      <c r="AR34" s="4">
        <f t="shared" si="1"/>
        <v>2.814172826918182</v>
      </c>
      <c r="AS34" s="4">
        <f t="shared" si="2"/>
        <v>4.28931875525651</v>
      </c>
      <c r="AT34" s="4">
        <f t="shared" si="3"/>
        <v>5.3</v>
      </c>
      <c r="AU34" t="s">
        <v>14</v>
      </c>
      <c r="AV34" t="s">
        <v>45</v>
      </c>
      <c r="AW34" t="s">
        <v>18</v>
      </c>
      <c r="AX34" t="s">
        <v>128</v>
      </c>
      <c r="BA34" t="s">
        <v>192</v>
      </c>
    </row>
    <row r="35" spans="1:53" ht="12.75">
      <c r="A35">
        <v>1988</v>
      </c>
      <c r="B35">
        <v>2</v>
      </c>
      <c r="C35" t="s">
        <v>4</v>
      </c>
      <c r="E35">
        <v>4</v>
      </c>
      <c r="F35">
        <v>7.5</v>
      </c>
      <c r="G35">
        <v>5</v>
      </c>
      <c r="H35">
        <v>7</v>
      </c>
      <c r="I35">
        <v>1</v>
      </c>
      <c r="J35">
        <v>3</v>
      </c>
      <c r="K35">
        <v>2</v>
      </c>
      <c r="L35">
        <v>2.5</v>
      </c>
      <c r="M35">
        <v>2</v>
      </c>
      <c r="N35">
        <v>5</v>
      </c>
      <c r="O35">
        <v>3</v>
      </c>
      <c r="P35">
        <v>4.5</v>
      </c>
      <c r="Q35">
        <v>5</v>
      </c>
      <c r="R35">
        <v>7</v>
      </c>
      <c r="S35">
        <v>5.5</v>
      </c>
      <c r="T35">
        <v>6</v>
      </c>
      <c r="U35">
        <f t="shared" si="4"/>
        <v>2.25</v>
      </c>
      <c r="V35">
        <f t="shared" si="5"/>
        <v>3.75</v>
      </c>
      <c r="W35">
        <f t="shared" si="6"/>
        <v>5.75</v>
      </c>
      <c r="X35" t="s">
        <v>33</v>
      </c>
      <c r="Y35">
        <v>6</v>
      </c>
      <c r="Z35">
        <v>2.1</v>
      </c>
      <c r="AA35">
        <v>3.8</v>
      </c>
      <c r="AB35">
        <v>5.9</v>
      </c>
      <c r="AC35" s="1">
        <v>32316</v>
      </c>
      <c r="AD35" t="s">
        <v>57</v>
      </c>
      <c r="AE35" s="1">
        <v>32337</v>
      </c>
      <c r="AF35" s="4" t="s">
        <v>105</v>
      </c>
      <c r="AG35" s="4">
        <v>5017.3</v>
      </c>
      <c r="AH35" s="4">
        <v>5340.2</v>
      </c>
      <c r="AI35" s="4">
        <v>4069.4</v>
      </c>
      <c r="AJ35" s="4">
        <v>4174.1</v>
      </c>
      <c r="AK35" s="4">
        <v>123.3</v>
      </c>
      <c r="AL35" s="4">
        <v>127.9</v>
      </c>
      <c r="AO35" s="4" t="s">
        <v>33</v>
      </c>
      <c r="AP35" s="4">
        <v>5.3</v>
      </c>
      <c r="AQ35" s="4">
        <f t="shared" si="0"/>
        <v>6.43573236601358</v>
      </c>
      <c r="AR35" s="4">
        <f t="shared" si="1"/>
        <v>2.572860864009452</v>
      </c>
      <c r="AS35" s="4">
        <f t="shared" si="2"/>
        <v>3.7307380373073906</v>
      </c>
      <c r="AT35" s="4">
        <f t="shared" si="3"/>
        <v>5.3</v>
      </c>
      <c r="AU35" t="s">
        <v>14</v>
      </c>
      <c r="AV35" t="s">
        <v>45</v>
      </c>
      <c r="AW35" t="s">
        <v>18</v>
      </c>
      <c r="AX35" t="s">
        <v>128</v>
      </c>
      <c r="BA35" s="3"/>
    </row>
    <row r="36" spans="1:53" ht="12.75">
      <c r="A36">
        <v>1989</v>
      </c>
      <c r="B36">
        <v>1</v>
      </c>
      <c r="C36" t="s">
        <v>2</v>
      </c>
      <c r="E36">
        <v>5.5</v>
      </c>
      <c r="F36">
        <v>8.5</v>
      </c>
      <c r="G36">
        <v>6.5</v>
      </c>
      <c r="H36">
        <v>7.5</v>
      </c>
      <c r="I36">
        <v>1.5</v>
      </c>
      <c r="J36">
        <v>3.25</v>
      </c>
      <c r="K36">
        <v>2.5</v>
      </c>
      <c r="L36">
        <v>3</v>
      </c>
      <c r="M36">
        <v>3.5</v>
      </c>
      <c r="N36">
        <v>5.5</v>
      </c>
      <c r="O36">
        <v>4.5</v>
      </c>
      <c r="P36">
        <v>5</v>
      </c>
      <c r="Q36">
        <v>5</v>
      </c>
      <c r="R36">
        <v>6</v>
      </c>
      <c r="S36">
        <v>5.25</v>
      </c>
      <c r="T36">
        <v>5.5</v>
      </c>
      <c r="U36">
        <f t="shared" si="4"/>
        <v>2.75</v>
      </c>
      <c r="V36">
        <f t="shared" si="5"/>
        <v>4.75</v>
      </c>
      <c r="W36">
        <f t="shared" si="6"/>
        <v>5.375</v>
      </c>
      <c r="X36" t="s">
        <v>40</v>
      </c>
      <c r="Y36">
        <v>7.1</v>
      </c>
      <c r="Z36">
        <v>3</v>
      </c>
      <c r="AA36">
        <v>4.9</v>
      </c>
      <c r="AB36">
        <v>5.5</v>
      </c>
      <c r="AC36" s="1">
        <v>32540</v>
      </c>
      <c r="AD36" t="s">
        <v>58</v>
      </c>
      <c r="AE36" s="1">
        <v>32560</v>
      </c>
      <c r="AF36" s="4" t="s">
        <v>105</v>
      </c>
      <c r="AG36" s="4">
        <v>5017.3</v>
      </c>
      <c r="AH36" s="4">
        <v>5340.2</v>
      </c>
      <c r="AI36" s="4">
        <v>4069.4</v>
      </c>
      <c r="AJ36" s="4">
        <v>4174.1</v>
      </c>
      <c r="AM36" s="4" t="s">
        <v>33</v>
      </c>
      <c r="AN36" s="4">
        <v>4.5</v>
      </c>
      <c r="AO36" s="4" t="s">
        <v>33</v>
      </c>
      <c r="AP36" s="4">
        <v>5.3</v>
      </c>
      <c r="AQ36" s="4">
        <f t="shared" si="0"/>
        <v>6.43573236601358</v>
      </c>
      <c r="AR36" s="4">
        <f t="shared" si="1"/>
        <v>2.572860864009452</v>
      </c>
      <c r="AS36" s="4">
        <f aca="true" t="shared" si="7" ref="AS36:AS68">AN36</f>
        <v>4.5</v>
      </c>
      <c r="AT36" s="4">
        <f t="shared" si="3"/>
        <v>5.3</v>
      </c>
      <c r="AU36" t="s">
        <v>14</v>
      </c>
      <c r="AV36" t="s">
        <v>45</v>
      </c>
      <c r="AW36" t="s">
        <v>130</v>
      </c>
      <c r="AX36" t="s">
        <v>128</v>
      </c>
      <c r="BA36" s="3" t="s">
        <v>96</v>
      </c>
    </row>
    <row r="37" spans="1:53" ht="12.75">
      <c r="A37">
        <v>1989</v>
      </c>
      <c r="B37">
        <v>2</v>
      </c>
      <c r="C37" t="s">
        <v>2</v>
      </c>
      <c r="E37">
        <v>5</v>
      </c>
      <c r="F37">
        <v>7.75</v>
      </c>
      <c r="G37">
        <v>6</v>
      </c>
      <c r="H37">
        <v>7</v>
      </c>
      <c r="I37">
        <v>1.5</v>
      </c>
      <c r="J37">
        <v>2.75</v>
      </c>
      <c r="K37">
        <v>2</v>
      </c>
      <c r="L37">
        <v>2.5</v>
      </c>
      <c r="M37">
        <v>4.5</v>
      </c>
      <c r="N37">
        <v>5.75</v>
      </c>
      <c r="O37">
        <v>5</v>
      </c>
      <c r="P37">
        <v>5.5</v>
      </c>
      <c r="Q37">
        <v>5</v>
      </c>
      <c r="R37">
        <v>6</v>
      </c>
      <c r="S37">
        <v>5.5</v>
      </c>
      <c r="T37">
        <v>5.5</v>
      </c>
      <c r="U37">
        <f t="shared" si="4"/>
        <v>2.25</v>
      </c>
      <c r="V37">
        <f t="shared" si="5"/>
        <v>5.25</v>
      </c>
      <c r="W37">
        <f t="shared" si="6"/>
        <v>5.5</v>
      </c>
      <c r="X37" t="s">
        <v>40</v>
      </c>
      <c r="Y37">
        <v>6.4</v>
      </c>
      <c r="Z37">
        <v>2.2</v>
      </c>
      <c r="AA37">
        <v>4.9</v>
      </c>
      <c r="AB37">
        <v>5.6</v>
      </c>
      <c r="AC37" s="1">
        <v>32687</v>
      </c>
      <c r="AD37" t="s">
        <v>59</v>
      </c>
      <c r="AE37" s="1">
        <v>32709</v>
      </c>
      <c r="AF37" s="4" t="s">
        <v>105</v>
      </c>
      <c r="AG37" s="4">
        <v>5017.3</v>
      </c>
      <c r="AH37" s="4">
        <v>5340.2</v>
      </c>
      <c r="AI37" s="4">
        <v>4069.4</v>
      </c>
      <c r="AJ37" s="4">
        <v>4174.1</v>
      </c>
      <c r="AM37" s="4" t="s">
        <v>33</v>
      </c>
      <c r="AN37" s="4">
        <v>4.5</v>
      </c>
      <c r="AO37" s="4" t="s">
        <v>33</v>
      </c>
      <c r="AP37" s="4">
        <v>5.3</v>
      </c>
      <c r="AQ37" s="4">
        <f t="shared" si="0"/>
        <v>6.43573236601358</v>
      </c>
      <c r="AR37" s="4">
        <f t="shared" si="1"/>
        <v>2.572860864009452</v>
      </c>
      <c r="AS37" s="4">
        <f t="shared" si="7"/>
        <v>4.5</v>
      </c>
      <c r="AT37" s="4">
        <f t="shared" si="3"/>
        <v>5.3</v>
      </c>
      <c r="AU37" t="s">
        <v>14</v>
      </c>
      <c r="AV37" t="s">
        <v>45</v>
      </c>
      <c r="AW37" t="s">
        <v>130</v>
      </c>
      <c r="AX37" t="s">
        <v>128</v>
      </c>
      <c r="AY37" t="s">
        <v>28</v>
      </c>
      <c r="BA37" s="3" t="s">
        <v>139</v>
      </c>
    </row>
    <row r="38" spans="1:53" ht="12.75">
      <c r="A38">
        <v>1989</v>
      </c>
      <c r="B38">
        <v>2</v>
      </c>
      <c r="C38" t="s">
        <v>4</v>
      </c>
      <c r="E38">
        <v>4.25</v>
      </c>
      <c r="F38">
        <v>7.5</v>
      </c>
      <c r="G38">
        <v>5.5</v>
      </c>
      <c r="H38">
        <v>6.75</v>
      </c>
      <c r="I38">
        <v>1</v>
      </c>
      <c r="J38">
        <v>2.5</v>
      </c>
      <c r="K38">
        <v>1.5</v>
      </c>
      <c r="L38">
        <v>2</v>
      </c>
      <c r="M38">
        <v>3</v>
      </c>
      <c r="N38">
        <v>5.75</v>
      </c>
      <c r="O38">
        <v>4.5</v>
      </c>
      <c r="P38">
        <v>5</v>
      </c>
      <c r="Q38">
        <v>5</v>
      </c>
      <c r="R38">
        <v>6.5</v>
      </c>
      <c r="S38">
        <v>5.5</v>
      </c>
      <c r="T38">
        <v>6</v>
      </c>
      <c r="U38">
        <f t="shared" si="4"/>
        <v>1.75</v>
      </c>
      <c r="V38">
        <f t="shared" si="5"/>
        <v>4.75</v>
      </c>
      <c r="W38">
        <f t="shared" si="6"/>
        <v>5.75</v>
      </c>
      <c r="X38" t="s">
        <v>40</v>
      </c>
      <c r="Y38">
        <v>6</v>
      </c>
      <c r="Z38">
        <v>1.6</v>
      </c>
      <c r="AA38">
        <v>4.6</v>
      </c>
      <c r="AB38">
        <v>6.1</v>
      </c>
      <c r="AC38" s="1">
        <v>32687</v>
      </c>
      <c r="AD38" t="s">
        <v>59</v>
      </c>
      <c r="AE38" s="1">
        <v>32709</v>
      </c>
      <c r="AF38" s="4" t="s">
        <v>106</v>
      </c>
      <c r="AG38" s="4">
        <v>5289.3</v>
      </c>
      <c r="AH38" s="4">
        <v>5527.3</v>
      </c>
      <c r="AI38" s="4">
        <v>4133.2</v>
      </c>
      <c r="AJ38" s="4">
        <v>4153.4</v>
      </c>
      <c r="AM38" s="4" t="s">
        <v>33</v>
      </c>
      <c r="AN38" s="4">
        <v>6.3</v>
      </c>
      <c r="AO38" s="4" t="s">
        <v>33</v>
      </c>
      <c r="AP38" s="4">
        <v>5.9</v>
      </c>
      <c r="AQ38" s="4">
        <f t="shared" si="0"/>
        <v>4.49965023727148</v>
      </c>
      <c r="AR38" s="4">
        <f t="shared" si="1"/>
        <v>0.48872544275622154</v>
      </c>
      <c r="AS38" s="4">
        <f t="shared" si="7"/>
        <v>6.3</v>
      </c>
      <c r="AT38" s="4">
        <f t="shared" si="3"/>
        <v>5.9</v>
      </c>
      <c r="AU38" t="s">
        <v>14</v>
      </c>
      <c r="AV38" t="s">
        <v>45</v>
      </c>
      <c r="AW38" t="s">
        <v>130</v>
      </c>
      <c r="AX38" t="s">
        <v>128</v>
      </c>
      <c r="BA38" s="3" t="s">
        <v>114</v>
      </c>
    </row>
    <row r="39" spans="1:53" ht="12.75">
      <c r="A39">
        <v>1990</v>
      </c>
      <c r="B39">
        <v>1</v>
      </c>
      <c r="C39" t="s">
        <v>2</v>
      </c>
      <c r="E39">
        <v>4</v>
      </c>
      <c r="F39">
        <v>7</v>
      </c>
      <c r="G39">
        <v>5.5</v>
      </c>
      <c r="H39">
        <v>6.5</v>
      </c>
      <c r="I39">
        <v>1</v>
      </c>
      <c r="J39">
        <v>2.25</v>
      </c>
      <c r="K39">
        <v>1.75</v>
      </c>
      <c r="L39">
        <v>2</v>
      </c>
      <c r="M39">
        <v>3.5</v>
      </c>
      <c r="N39">
        <v>5</v>
      </c>
      <c r="O39">
        <v>4</v>
      </c>
      <c r="P39">
        <v>4.5</v>
      </c>
      <c r="Q39">
        <v>5.5</v>
      </c>
      <c r="R39">
        <v>6.5</v>
      </c>
      <c r="S39">
        <v>5.5</v>
      </c>
      <c r="T39">
        <v>5.75</v>
      </c>
      <c r="U39">
        <f t="shared" si="4"/>
        <v>1.875</v>
      </c>
      <c r="V39">
        <f t="shared" si="5"/>
        <v>4.25</v>
      </c>
      <c r="W39">
        <f t="shared" si="6"/>
        <v>5.625</v>
      </c>
      <c r="X39" t="s">
        <v>33</v>
      </c>
      <c r="Y39">
        <v>5.7</v>
      </c>
      <c r="Z39">
        <v>1.6</v>
      </c>
      <c r="AA39">
        <v>4.4</v>
      </c>
      <c r="AB39">
        <v>5.9</v>
      </c>
      <c r="AC39" s="1">
        <v>32904</v>
      </c>
      <c r="AD39" t="s">
        <v>60</v>
      </c>
      <c r="AE39" s="1">
        <v>32924</v>
      </c>
      <c r="AF39" s="4" t="s">
        <v>106</v>
      </c>
      <c r="AG39" s="4">
        <v>5289.3</v>
      </c>
      <c r="AH39" s="4">
        <v>5527.3</v>
      </c>
      <c r="AI39" s="4">
        <v>4133.2</v>
      </c>
      <c r="AJ39" s="4">
        <v>4153.4</v>
      </c>
      <c r="AM39" s="4" t="s">
        <v>33</v>
      </c>
      <c r="AN39" s="4">
        <v>6.3</v>
      </c>
      <c r="AO39" s="4" t="s">
        <v>33</v>
      </c>
      <c r="AP39" s="4">
        <v>5.9</v>
      </c>
      <c r="AQ39" s="4">
        <f aca="true" t="shared" si="8" ref="AQ39:AQ74">100*((AH39/AG39)-1)</f>
        <v>4.49965023727148</v>
      </c>
      <c r="AR39" s="4">
        <f aca="true" t="shared" si="9" ref="AR39:AR74">100*((AJ39/AI39)-1)</f>
        <v>0.48872544275622154</v>
      </c>
      <c r="AS39" s="4">
        <f t="shared" si="7"/>
        <v>6.3</v>
      </c>
      <c r="AT39" s="4">
        <f aca="true" t="shared" si="10" ref="AT39:AT74">AP39</f>
        <v>5.9</v>
      </c>
      <c r="AU39" t="s">
        <v>14</v>
      </c>
      <c r="AV39" t="s">
        <v>45</v>
      </c>
      <c r="AW39" t="s">
        <v>130</v>
      </c>
      <c r="AX39" t="s">
        <v>128</v>
      </c>
      <c r="BA39" s="3" t="s">
        <v>93</v>
      </c>
    </row>
    <row r="40" spans="1:53" ht="12.75">
      <c r="A40">
        <v>1990</v>
      </c>
      <c r="B40">
        <v>2</v>
      </c>
      <c r="C40" t="s">
        <v>2</v>
      </c>
      <c r="E40">
        <v>5</v>
      </c>
      <c r="F40">
        <v>6.5</v>
      </c>
      <c r="G40">
        <v>5.5</v>
      </c>
      <c r="H40">
        <v>6.5</v>
      </c>
      <c r="I40">
        <v>1</v>
      </c>
      <c r="J40">
        <v>2</v>
      </c>
      <c r="K40">
        <v>1.5</v>
      </c>
      <c r="L40">
        <v>2</v>
      </c>
      <c r="M40">
        <v>4</v>
      </c>
      <c r="N40">
        <v>5</v>
      </c>
      <c r="O40">
        <v>4.5</v>
      </c>
      <c r="P40">
        <v>5</v>
      </c>
      <c r="Q40">
        <v>5.5</v>
      </c>
      <c r="R40">
        <v>6.5</v>
      </c>
      <c r="S40">
        <v>5.5</v>
      </c>
      <c r="T40">
        <v>5.75</v>
      </c>
      <c r="U40">
        <f t="shared" si="4"/>
        <v>1.75</v>
      </c>
      <c r="V40">
        <f t="shared" si="5"/>
        <v>4.75</v>
      </c>
      <c r="W40">
        <f t="shared" si="6"/>
        <v>5.625</v>
      </c>
      <c r="X40" t="s">
        <v>33</v>
      </c>
      <c r="Y40">
        <v>6</v>
      </c>
      <c r="Z40">
        <v>1.6</v>
      </c>
      <c r="AA40">
        <v>4.8</v>
      </c>
      <c r="AB40">
        <v>5.8</v>
      </c>
      <c r="AC40" s="1">
        <v>33051</v>
      </c>
      <c r="AD40" t="s">
        <v>61</v>
      </c>
      <c r="AE40" s="1">
        <v>33072</v>
      </c>
      <c r="AF40" s="4" t="s">
        <v>106</v>
      </c>
      <c r="AG40" s="4">
        <v>5289.3</v>
      </c>
      <c r="AH40" s="4">
        <v>5527.3</v>
      </c>
      <c r="AI40" s="4">
        <v>4133.2</v>
      </c>
      <c r="AJ40" s="4">
        <v>4153.4</v>
      </c>
      <c r="AM40" s="4" t="s">
        <v>33</v>
      </c>
      <c r="AN40" s="4">
        <v>6.3</v>
      </c>
      <c r="AO40" s="4" t="s">
        <v>33</v>
      </c>
      <c r="AP40" s="4">
        <v>5.9</v>
      </c>
      <c r="AQ40" s="4">
        <f t="shared" si="8"/>
        <v>4.49965023727148</v>
      </c>
      <c r="AR40" s="4">
        <f t="shared" si="9"/>
        <v>0.48872544275622154</v>
      </c>
      <c r="AS40" s="4">
        <f t="shared" si="7"/>
        <v>6.3</v>
      </c>
      <c r="AT40" s="4">
        <f t="shared" si="10"/>
        <v>5.9</v>
      </c>
      <c r="AU40" t="s">
        <v>14</v>
      </c>
      <c r="AV40" t="s">
        <v>45</v>
      </c>
      <c r="AW40" t="s">
        <v>130</v>
      </c>
      <c r="AX40" t="s">
        <v>128</v>
      </c>
      <c r="BA40" s="3" t="s">
        <v>140</v>
      </c>
    </row>
    <row r="41" spans="1:53" ht="12.75">
      <c r="A41">
        <v>1990</v>
      </c>
      <c r="B41">
        <v>2</v>
      </c>
      <c r="C41" t="s">
        <v>4</v>
      </c>
      <c r="E41">
        <v>3.5</v>
      </c>
      <c r="F41">
        <v>7</v>
      </c>
      <c r="G41">
        <v>5.25</v>
      </c>
      <c r="H41">
        <v>6.5</v>
      </c>
      <c r="I41">
        <v>0</v>
      </c>
      <c r="J41">
        <v>3</v>
      </c>
      <c r="K41">
        <v>1.75</v>
      </c>
      <c r="L41">
        <v>2.5</v>
      </c>
      <c r="M41">
        <v>3.5</v>
      </c>
      <c r="N41">
        <v>5</v>
      </c>
      <c r="O41">
        <v>3.75</v>
      </c>
      <c r="P41">
        <v>4.5</v>
      </c>
      <c r="Q41">
        <v>5.25</v>
      </c>
      <c r="R41">
        <v>7</v>
      </c>
      <c r="S41">
        <v>5.5</v>
      </c>
      <c r="T41">
        <v>6</v>
      </c>
      <c r="U41">
        <f t="shared" si="4"/>
        <v>2.125</v>
      </c>
      <c r="V41">
        <f t="shared" si="5"/>
        <v>4.125</v>
      </c>
      <c r="W41">
        <f t="shared" si="6"/>
        <v>5.75</v>
      </c>
      <c r="X41" t="s">
        <v>33</v>
      </c>
      <c r="Y41">
        <v>6.4</v>
      </c>
      <c r="Z41">
        <v>2.2</v>
      </c>
      <c r="AA41">
        <v>4.5</v>
      </c>
      <c r="AB41">
        <v>6.1</v>
      </c>
      <c r="AC41" s="1">
        <v>33051</v>
      </c>
      <c r="AD41" t="s">
        <v>61</v>
      </c>
      <c r="AE41" s="1">
        <v>33072</v>
      </c>
      <c r="AF41" s="4" t="s">
        <v>107</v>
      </c>
      <c r="AG41" s="4">
        <v>5583.2</v>
      </c>
      <c r="AH41" s="4">
        <v>5750.7</v>
      </c>
      <c r="AI41" s="4">
        <v>4877.7</v>
      </c>
      <c r="AJ41" s="4">
        <v>4877.3</v>
      </c>
      <c r="AM41" s="4" t="s">
        <v>33</v>
      </c>
      <c r="AN41" s="4">
        <v>2.9</v>
      </c>
      <c r="AO41" s="4" t="s">
        <v>33</v>
      </c>
      <c r="AP41" s="4">
        <v>6.9</v>
      </c>
      <c r="AQ41" s="4">
        <f t="shared" si="8"/>
        <v>3.0000716435019337</v>
      </c>
      <c r="AR41" s="4">
        <f t="shared" si="9"/>
        <v>-0.00820058634191101</v>
      </c>
      <c r="AS41" s="4">
        <f t="shared" si="7"/>
        <v>2.9</v>
      </c>
      <c r="AT41" s="4">
        <f t="shared" si="10"/>
        <v>6.9</v>
      </c>
      <c r="AU41" t="s">
        <v>14</v>
      </c>
      <c r="AV41" t="s">
        <v>45</v>
      </c>
      <c r="AW41" t="s">
        <v>130</v>
      </c>
      <c r="AX41" t="s">
        <v>128</v>
      </c>
      <c r="AY41" t="s">
        <v>173</v>
      </c>
      <c r="BA41" s="3" t="s">
        <v>94</v>
      </c>
    </row>
    <row r="42" spans="1:53" ht="12.75">
      <c r="A42">
        <v>1991</v>
      </c>
      <c r="B42">
        <v>1</v>
      </c>
      <c r="C42" t="s">
        <v>2</v>
      </c>
      <c r="E42">
        <v>3.5</v>
      </c>
      <c r="F42">
        <v>5.5</v>
      </c>
      <c r="G42">
        <v>3.75</v>
      </c>
      <c r="H42">
        <v>4.25</v>
      </c>
      <c r="I42">
        <v>-0.5</v>
      </c>
      <c r="J42">
        <v>1.5</v>
      </c>
      <c r="K42">
        <v>0.75</v>
      </c>
      <c r="L42">
        <v>1.5</v>
      </c>
      <c r="M42">
        <v>3</v>
      </c>
      <c r="N42">
        <v>4.5</v>
      </c>
      <c r="O42">
        <v>3.25</v>
      </c>
      <c r="P42">
        <v>4</v>
      </c>
      <c r="Q42">
        <v>6.25</v>
      </c>
      <c r="R42">
        <v>7.5</v>
      </c>
      <c r="S42">
        <v>6.5</v>
      </c>
      <c r="T42">
        <v>7</v>
      </c>
      <c r="U42">
        <f t="shared" si="4"/>
        <v>1.125</v>
      </c>
      <c r="V42">
        <f t="shared" si="5"/>
        <v>3.625</v>
      </c>
      <c r="W42">
        <f t="shared" si="6"/>
        <v>6.75</v>
      </c>
      <c r="X42" t="s">
        <v>33</v>
      </c>
      <c r="Y42">
        <v>5.9</v>
      </c>
      <c r="Z42">
        <v>1.9</v>
      </c>
      <c r="AA42">
        <v>3.9</v>
      </c>
      <c r="AB42">
        <v>6.1</v>
      </c>
      <c r="AC42" s="1">
        <v>33268</v>
      </c>
      <c r="AD42" s="1" t="s">
        <v>62</v>
      </c>
      <c r="AE42" s="1">
        <v>33289</v>
      </c>
      <c r="AF42" s="4" t="s">
        <v>107</v>
      </c>
      <c r="AG42" s="4">
        <v>5583.2</v>
      </c>
      <c r="AH42" s="4">
        <v>5750.7</v>
      </c>
      <c r="AI42" s="4">
        <v>4877.7</v>
      </c>
      <c r="AJ42" s="4">
        <v>4877.3</v>
      </c>
      <c r="AM42" s="4" t="s">
        <v>33</v>
      </c>
      <c r="AN42" s="4">
        <v>2.9</v>
      </c>
      <c r="AO42" s="4" t="s">
        <v>33</v>
      </c>
      <c r="AP42" s="4">
        <v>6.9</v>
      </c>
      <c r="AQ42" s="4">
        <f t="shared" si="8"/>
        <v>3.0000716435019337</v>
      </c>
      <c r="AR42" s="4">
        <f t="shared" si="9"/>
        <v>-0.00820058634191101</v>
      </c>
      <c r="AS42" s="4">
        <f t="shared" si="7"/>
        <v>2.9</v>
      </c>
      <c r="AT42" s="4">
        <f t="shared" si="10"/>
        <v>6.9</v>
      </c>
      <c r="AU42" t="s">
        <v>14</v>
      </c>
      <c r="AV42" t="s">
        <v>45</v>
      </c>
      <c r="AW42" t="s">
        <v>130</v>
      </c>
      <c r="AX42" t="s">
        <v>128</v>
      </c>
      <c r="AY42" t="s">
        <v>173</v>
      </c>
      <c r="BA42" s="3" t="s">
        <v>95</v>
      </c>
    </row>
    <row r="43" spans="1:53" ht="12.75">
      <c r="A43">
        <v>1991</v>
      </c>
      <c r="B43">
        <v>2</v>
      </c>
      <c r="C43" t="s">
        <v>2</v>
      </c>
      <c r="E43">
        <v>3.75</v>
      </c>
      <c r="F43">
        <v>5.75</v>
      </c>
      <c r="G43">
        <v>4.5</v>
      </c>
      <c r="H43">
        <v>5.25</v>
      </c>
      <c r="I43">
        <v>0.5</v>
      </c>
      <c r="J43">
        <v>1.5</v>
      </c>
      <c r="K43">
        <v>0.75</v>
      </c>
      <c r="L43">
        <v>1</v>
      </c>
      <c r="M43">
        <v>3</v>
      </c>
      <c r="N43">
        <v>4.5</v>
      </c>
      <c r="O43">
        <v>3.25</v>
      </c>
      <c r="P43">
        <v>3.75</v>
      </c>
      <c r="Q43">
        <v>6.5</v>
      </c>
      <c r="R43">
        <v>7</v>
      </c>
      <c r="S43">
        <v>6.75</v>
      </c>
      <c r="T43">
        <v>7</v>
      </c>
      <c r="U43">
        <f t="shared" si="4"/>
        <v>0.875</v>
      </c>
      <c r="V43">
        <f t="shared" si="5"/>
        <v>3.5</v>
      </c>
      <c r="W43">
        <f t="shared" si="6"/>
        <v>6.875</v>
      </c>
      <c r="X43" t="s">
        <v>33</v>
      </c>
      <c r="Y43">
        <v>5.3</v>
      </c>
      <c r="Z43">
        <v>1.5</v>
      </c>
      <c r="AA43">
        <v>3.4</v>
      </c>
      <c r="AB43">
        <v>6.6</v>
      </c>
      <c r="AC43" s="1">
        <v>33415</v>
      </c>
      <c r="AD43" t="s">
        <v>63</v>
      </c>
      <c r="AE43" s="1">
        <v>33435</v>
      </c>
      <c r="AF43" s="4" t="s">
        <v>107</v>
      </c>
      <c r="AG43" s="4">
        <v>5583.2</v>
      </c>
      <c r="AH43" s="4">
        <v>5750.7</v>
      </c>
      <c r="AI43" s="4">
        <v>4877.7</v>
      </c>
      <c r="AJ43" s="4">
        <v>4877.3</v>
      </c>
      <c r="AM43" s="4" t="s">
        <v>33</v>
      </c>
      <c r="AN43" s="4">
        <v>2.9</v>
      </c>
      <c r="AO43" s="4" t="s">
        <v>33</v>
      </c>
      <c r="AP43" s="4">
        <v>6.9</v>
      </c>
      <c r="AQ43" s="4">
        <f t="shared" si="8"/>
        <v>3.0000716435019337</v>
      </c>
      <c r="AR43" s="4">
        <f t="shared" si="9"/>
        <v>-0.00820058634191101</v>
      </c>
      <c r="AS43" s="4">
        <f t="shared" si="7"/>
        <v>2.9</v>
      </c>
      <c r="AT43" s="4">
        <f t="shared" si="10"/>
        <v>6.9</v>
      </c>
      <c r="AU43" t="s">
        <v>14</v>
      </c>
      <c r="AV43" t="s">
        <v>45</v>
      </c>
      <c r="AW43" t="s">
        <v>130</v>
      </c>
      <c r="AX43" t="s">
        <v>128</v>
      </c>
      <c r="AY43" t="s">
        <v>173</v>
      </c>
      <c r="BA43" s="3" t="s">
        <v>193</v>
      </c>
    </row>
    <row r="44" spans="1:51" ht="12.75">
      <c r="A44">
        <v>1991</v>
      </c>
      <c r="B44">
        <v>2</v>
      </c>
      <c r="C44" t="s">
        <v>4</v>
      </c>
      <c r="E44">
        <v>4</v>
      </c>
      <c r="F44">
        <v>6.75</v>
      </c>
      <c r="G44">
        <v>5.5</v>
      </c>
      <c r="H44">
        <v>6.5</v>
      </c>
      <c r="I44">
        <v>2</v>
      </c>
      <c r="J44">
        <v>3.5</v>
      </c>
      <c r="K44">
        <v>2.25</v>
      </c>
      <c r="L44">
        <v>3</v>
      </c>
      <c r="M44">
        <v>2.5</v>
      </c>
      <c r="N44">
        <v>4.25</v>
      </c>
      <c r="O44">
        <v>3</v>
      </c>
      <c r="P44">
        <v>4</v>
      </c>
      <c r="Q44">
        <v>6</v>
      </c>
      <c r="R44">
        <v>6.75</v>
      </c>
      <c r="S44">
        <v>6.25</v>
      </c>
      <c r="T44">
        <v>6.5</v>
      </c>
      <c r="U44">
        <f t="shared" si="4"/>
        <v>2.625</v>
      </c>
      <c r="V44">
        <f t="shared" si="5"/>
        <v>3.5</v>
      </c>
      <c r="W44">
        <f t="shared" si="6"/>
        <v>6.375</v>
      </c>
      <c r="X44" t="s">
        <v>33</v>
      </c>
      <c r="Y44">
        <v>6.1</v>
      </c>
      <c r="Z44">
        <v>2.8</v>
      </c>
      <c r="AA44">
        <v>3.7</v>
      </c>
      <c r="AB44">
        <v>6.3</v>
      </c>
      <c r="AC44" s="1">
        <v>33415</v>
      </c>
      <c r="AD44" t="s">
        <v>63</v>
      </c>
      <c r="AE44" s="1">
        <v>33435</v>
      </c>
      <c r="AF44" s="4" t="s">
        <v>108</v>
      </c>
      <c r="AG44" s="4">
        <v>5764.1</v>
      </c>
      <c r="AH44" s="4">
        <v>6086.8</v>
      </c>
      <c r="AI44" s="4">
        <v>4848.2</v>
      </c>
      <c r="AJ44" s="4">
        <v>4995.9</v>
      </c>
      <c r="AM44" s="4" t="s">
        <v>33</v>
      </c>
      <c r="AN44" s="4">
        <v>3</v>
      </c>
      <c r="AO44" s="4" t="s">
        <v>33</v>
      </c>
      <c r="AP44" s="4">
        <v>7.3</v>
      </c>
      <c r="AQ44" s="4">
        <f t="shared" si="8"/>
        <v>5.598445550909936</v>
      </c>
      <c r="AR44" s="4">
        <f t="shared" si="9"/>
        <v>3.0464914813745247</v>
      </c>
      <c r="AS44" s="4">
        <f t="shared" si="7"/>
        <v>3</v>
      </c>
      <c r="AT44" s="4">
        <f t="shared" si="10"/>
        <v>7.3</v>
      </c>
      <c r="AU44" t="s">
        <v>14</v>
      </c>
      <c r="AV44" t="s">
        <v>45</v>
      </c>
      <c r="AW44" t="s">
        <v>130</v>
      </c>
      <c r="AX44" t="s">
        <v>128</v>
      </c>
      <c r="AY44" t="s">
        <v>173</v>
      </c>
    </row>
    <row r="45" spans="1:50" ht="12.75">
      <c r="A45">
        <v>1992</v>
      </c>
      <c r="B45">
        <v>1</v>
      </c>
      <c r="C45" t="s">
        <v>2</v>
      </c>
      <c r="E45">
        <v>4</v>
      </c>
      <c r="F45">
        <v>6</v>
      </c>
      <c r="G45">
        <v>4.5</v>
      </c>
      <c r="H45">
        <v>5.75</v>
      </c>
      <c r="I45">
        <v>1.5</v>
      </c>
      <c r="J45">
        <v>2.75</v>
      </c>
      <c r="K45">
        <v>1.75</v>
      </c>
      <c r="L45">
        <v>2.5</v>
      </c>
      <c r="M45">
        <v>2.5</v>
      </c>
      <c r="N45">
        <v>3.5</v>
      </c>
      <c r="O45">
        <v>3</v>
      </c>
      <c r="P45">
        <v>3.5</v>
      </c>
      <c r="Q45">
        <v>6.75</v>
      </c>
      <c r="R45">
        <v>7.25</v>
      </c>
      <c r="S45">
        <v>6.75</v>
      </c>
      <c r="T45">
        <v>7</v>
      </c>
      <c r="U45">
        <f t="shared" si="4"/>
        <v>2.125</v>
      </c>
      <c r="V45">
        <f t="shared" si="5"/>
        <v>3.25</v>
      </c>
      <c r="W45">
        <f t="shared" si="6"/>
        <v>6.875</v>
      </c>
      <c r="X45" t="s">
        <v>33</v>
      </c>
      <c r="Y45">
        <v>5.1</v>
      </c>
      <c r="Z45">
        <v>2.1</v>
      </c>
      <c r="AA45">
        <v>3.5</v>
      </c>
      <c r="AB45">
        <v>7.2</v>
      </c>
      <c r="AC45" s="1">
        <v>33633</v>
      </c>
      <c r="AD45" t="s">
        <v>64</v>
      </c>
      <c r="AE45" s="1">
        <v>33653</v>
      </c>
      <c r="AF45" s="4" t="s">
        <v>108</v>
      </c>
      <c r="AG45" s="4">
        <v>5753.3</v>
      </c>
      <c r="AH45" s="4">
        <v>6081.8</v>
      </c>
      <c r="AI45" s="4">
        <v>4838.5</v>
      </c>
      <c r="AJ45" s="4">
        <v>4990.8</v>
      </c>
      <c r="AM45" s="4" t="s">
        <v>33</v>
      </c>
      <c r="AN45" s="4">
        <v>3</v>
      </c>
      <c r="AO45" s="4" t="s">
        <v>33</v>
      </c>
      <c r="AP45" s="4">
        <v>7.3</v>
      </c>
      <c r="AQ45" s="4">
        <f t="shared" si="8"/>
        <v>5.7097665687518395</v>
      </c>
      <c r="AR45" s="4">
        <f t="shared" si="9"/>
        <v>3.147669732355074</v>
      </c>
      <c r="AS45" s="4">
        <f t="shared" si="7"/>
        <v>3</v>
      </c>
      <c r="AT45" s="4">
        <f t="shared" si="10"/>
        <v>7.3</v>
      </c>
      <c r="AU45" t="s">
        <v>26</v>
      </c>
      <c r="AV45" t="s">
        <v>46</v>
      </c>
      <c r="AW45" t="s">
        <v>130</v>
      </c>
      <c r="AX45" t="s">
        <v>128</v>
      </c>
    </row>
    <row r="46" spans="1:50" ht="12.75">
      <c r="A46">
        <v>1992</v>
      </c>
      <c r="B46">
        <v>2</v>
      </c>
      <c r="C46" t="s">
        <v>2</v>
      </c>
      <c r="E46">
        <v>5</v>
      </c>
      <c r="F46">
        <v>6.25</v>
      </c>
      <c r="G46">
        <v>5.25</v>
      </c>
      <c r="H46">
        <v>6</v>
      </c>
      <c r="I46">
        <v>2</v>
      </c>
      <c r="J46">
        <v>3.25</v>
      </c>
      <c r="K46">
        <v>2.25</v>
      </c>
      <c r="L46">
        <v>2.75</v>
      </c>
      <c r="M46">
        <v>3</v>
      </c>
      <c r="N46">
        <v>3.5</v>
      </c>
      <c r="O46">
        <v>3</v>
      </c>
      <c r="P46">
        <v>3.5</v>
      </c>
      <c r="Q46">
        <v>7</v>
      </c>
      <c r="R46">
        <v>7.5</v>
      </c>
      <c r="S46">
        <v>7.25</v>
      </c>
      <c r="T46">
        <v>7.5</v>
      </c>
      <c r="U46">
        <f t="shared" si="4"/>
        <v>2.5</v>
      </c>
      <c r="V46">
        <f t="shared" si="5"/>
        <v>3.25</v>
      </c>
      <c r="W46">
        <f t="shared" si="6"/>
        <v>7.375</v>
      </c>
      <c r="X46" t="s">
        <v>33</v>
      </c>
      <c r="Y46">
        <v>5.3</v>
      </c>
      <c r="Z46">
        <v>2.5</v>
      </c>
      <c r="AA46">
        <v>3.5</v>
      </c>
      <c r="AB46">
        <v>7.2</v>
      </c>
      <c r="AC46" s="1">
        <v>33781</v>
      </c>
      <c r="AD46" t="s">
        <v>65</v>
      </c>
      <c r="AE46" s="1">
        <v>33805</v>
      </c>
      <c r="AF46" s="4" t="s">
        <v>108</v>
      </c>
      <c r="AG46" s="4">
        <v>5753.3</v>
      </c>
      <c r="AH46" s="4">
        <v>6081.8</v>
      </c>
      <c r="AI46" s="4">
        <v>4838.5</v>
      </c>
      <c r="AJ46" s="4">
        <v>4990.8</v>
      </c>
      <c r="AM46" s="4" t="s">
        <v>33</v>
      </c>
      <c r="AN46" s="4">
        <v>3</v>
      </c>
      <c r="AO46" s="4" t="s">
        <v>33</v>
      </c>
      <c r="AP46" s="4">
        <v>7.3</v>
      </c>
      <c r="AQ46" s="4">
        <f t="shared" si="8"/>
        <v>5.7097665687518395</v>
      </c>
      <c r="AR46" s="4">
        <f t="shared" si="9"/>
        <v>3.147669732355074</v>
      </c>
      <c r="AS46" s="4">
        <f t="shared" si="7"/>
        <v>3</v>
      </c>
      <c r="AT46" s="4">
        <f t="shared" si="10"/>
        <v>7.3</v>
      </c>
      <c r="AU46" t="s">
        <v>26</v>
      </c>
      <c r="AV46" t="s">
        <v>46</v>
      </c>
      <c r="AW46" t="s">
        <v>130</v>
      </c>
      <c r="AX46" t="s">
        <v>128</v>
      </c>
    </row>
    <row r="47" spans="1:50" ht="12.75">
      <c r="A47">
        <v>1992</v>
      </c>
      <c r="B47">
        <v>2</v>
      </c>
      <c r="C47" t="s">
        <v>4</v>
      </c>
      <c r="E47">
        <v>4.5</v>
      </c>
      <c r="F47">
        <v>7</v>
      </c>
      <c r="G47">
        <v>5.5</v>
      </c>
      <c r="H47">
        <v>6.25</v>
      </c>
      <c r="I47">
        <v>2.5</v>
      </c>
      <c r="J47">
        <v>3.5</v>
      </c>
      <c r="K47">
        <v>2.75</v>
      </c>
      <c r="L47">
        <v>3</v>
      </c>
      <c r="M47">
        <v>2.5</v>
      </c>
      <c r="N47">
        <v>4</v>
      </c>
      <c r="O47">
        <v>2.75</v>
      </c>
      <c r="P47">
        <v>3.25</v>
      </c>
      <c r="Q47">
        <v>6.5</v>
      </c>
      <c r="R47">
        <v>7.25</v>
      </c>
      <c r="S47">
        <v>6.5</v>
      </c>
      <c r="T47">
        <v>7</v>
      </c>
      <c r="U47">
        <f t="shared" si="4"/>
        <v>2.875</v>
      </c>
      <c r="V47">
        <f t="shared" si="5"/>
        <v>3</v>
      </c>
      <c r="W47">
        <f t="shared" si="6"/>
        <v>6.75</v>
      </c>
      <c r="X47" t="s">
        <v>33</v>
      </c>
      <c r="Y47">
        <v>5.8</v>
      </c>
      <c r="Z47">
        <v>3</v>
      </c>
      <c r="AA47">
        <v>3.1</v>
      </c>
      <c r="AB47">
        <v>6.7</v>
      </c>
      <c r="AC47" s="1">
        <v>33781</v>
      </c>
      <c r="AD47" t="s">
        <v>65</v>
      </c>
      <c r="AE47" s="1">
        <v>33805</v>
      </c>
      <c r="AF47" s="4" t="s">
        <v>109</v>
      </c>
      <c r="AG47" s="4">
        <v>6194.4</v>
      </c>
      <c r="AH47" s="4">
        <v>6526.5</v>
      </c>
      <c r="AI47" s="4">
        <v>5068.3</v>
      </c>
      <c r="AJ47" s="4">
        <v>5225.6</v>
      </c>
      <c r="AM47" s="4" t="s">
        <v>33</v>
      </c>
      <c r="AN47" s="4">
        <v>2.7</v>
      </c>
      <c r="AO47" s="4" t="s">
        <v>33</v>
      </c>
      <c r="AP47" s="4">
        <v>6.5</v>
      </c>
      <c r="AQ47" s="4">
        <f t="shared" si="8"/>
        <v>5.361294072065093</v>
      </c>
      <c r="AR47" s="4">
        <f t="shared" si="9"/>
        <v>3.1036047589921623</v>
      </c>
      <c r="AS47" s="4">
        <f t="shared" si="7"/>
        <v>2.7</v>
      </c>
      <c r="AT47" s="4">
        <f t="shared" si="10"/>
        <v>6.5</v>
      </c>
      <c r="AU47" t="s">
        <v>26</v>
      </c>
      <c r="AV47" t="s">
        <v>46</v>
      </c>
      <c r="AW47" t="s">
        <v>130</v>
      </c>
      <c r="AX47" t="s">
        <v>128</v>
      </c>
    </row>
    <row r="48" spans="1:50" ht="12.75">
      <c r="A48">
        <v>1993</v>
      </c>
      <c r="B48">
        <v>1</v>
      </c>
      <c r="C48" t="s">
        <v>2</v>
      </c>
      <c r="E48">
        <v>5.25</v>
      </c>
      <c r="F48">
        <v>6.25</v>
      </c>
      <c r="G48">
        <v>5.5</v>
      </c>
      <c r="H48">
        <v>6</v>
      </c>
      <c r="I48">
        <v>2.5</v>
      </c>
      <c r="J48">
        <v>4</v>
      </c>
      <c r="K48">
        <v>3</v>
      </c>
      <c r="L48">
        <v>3.25</v>
      </c>
      <c r="M48">
        <v>2.5</v>
      </c>
      <c r="N48">
        <v>3</v>
      </c>
      <c r="O48">
        <v>2.5</v>
      </c>
      <c r="P48">
        <v>2.75</v>
      </c>
      <c r="Q48">
        <v>6.5</v>
      </c>
      <c r="R48">
        <v>7</v>
      </c>
      <c r="S48">
        <v>6.75</v>
      </c>
      <c r="T48">
        <v>7</v>
      </c>
      <c r="U48">
        <f t="shared" si="4"/>
        <v>3.125</v>
      </c>
      <c r="V48">
        <f t="shared" si="5"/>
        <v>2.625</v>
      </c>
      <c r="W48">
        <f t="shared" si="6"/>
        <v>6.875</v>
      </c>
      <c r="X48" t="s">
        <v>33</v>
      </c>
      <c r="Y48">
        <v>5.4</v>
      </c>
      <c r="Z48">
        <v>2.8</v>
      </c>
      <c r="AA48">
        <v>2.6</v>
      </c>
      <c r="AB48">
        <v>7</v>
      </c>
      <c r="AC48" s="1">
        <v>33998</v>
      </c>
      <c r="AD48" t="s">
        <v>66</v>
      </c>
      <c r="AE48" s="1">
        <v>34019</v>
      </c>
      <c r="AF48" s="4" t="s">
        <v>109</v>
      </c>
      <c r="AG48" s="4">
        <v>6194.4</v>
      </c>
      <c r="AH48" s="4">
        <v>6526.5</v>
      </c>
      <c r="AI48" s="4">
        <v>5068.3</v>
      </c>
      <c r="AJ48" s="4">
        <v>5225.6</v>
      </c>
      <c r="AM48" s="4" t="s">
        <v>33</v>
      </c>
      <c r="AN48" s="4">
        <v>2.7</v>
      </c>
      <c r="AO48" s="4" t="s">
        <v>33</v>
      </c>
      <c r="AP48" s="4">
        <v>6.5</v>
      </c>
      <c r="AQ48" s="4">
        <f t="shared" si="8"/>
        <v>5.361294072065093</v>
      </c>
      <c r="AR48" s="4">
        <f t="shared" si="9"/>
        <v>3.1036047589921623</v>
      </c>
      <c r="AS48" s="4">
        <f t="shared" si="7"/>
        <v>2.7</v>
      </c>
      <c r="AT48" s="4">
        <f t="shared" si="10"/>
        <v>6.5</v>
      </c>
      <c r="AU48" t="s">
        <v>26</v>
      </c>
      <c r="AV48" t="s">
        <v>46</v>
      </c>
      <c r="AW48" t="s">
        <v>130</v>
      </c>
      <c r="AX48" t="s">
        <v>128</v>
      </c>
    </row>
    <row r="49" spans="1:50" ht="12.75">
      <c r="A49">
        <v>1993</v>
      </c>
      <c r="B49">
        <v>2</v>
      </c>
      <c r="C49" t="s">
        <v>2</v>
      </c>
      <c r="E49">
        <v>4.75</v>
      </c>
      <c r="F49">
        <v>6.25</v>
      </c>
      <c r="G49">
        <v>5</v>
      </c>
      <c r="H49">
        <v>5.75</v>
      </c>
      <c r="I49">
        <v>2</v>
      </c>
      <c r="J49">
        <v>3.5</v>
      </c>
      <c r="K49">
        <v>2.25</v>
      </c>
      <c r="L49">
        <v>2.75</v>
      </c>
      <c r="M49">
        <v>3</v>
      </c>
      <c r="N49">
        <v>3.5</v>
      </c>
      <c r="O49">
        <v>3</v>
      </c>
      <c r="P49">
        <v>3.25</v>
      </c>
      <c r="Q49">
        <v>6.5</v>
      </c>
      <c r="R49">
        <v>7</v>
      </c>
      <c r="S49">
        <v>6.75</v>
      </c>
      <c r="T49">
        <v>6.75</v>
      </c>
      <c r="U49">
        <f t="shared" si="4"/>
        <v>2.5</v>
      </c>
      <c r="V49">
        <f t="shared" si="5"/>
        <v>3.125</v>
      </c>
      <c r="W49">
        <f t="shared" si="6"/>
        <v>6.75</v>
      </c>
      <c r="X49" t="s">
        <v>33</v>
      </c>
      <c r="Y49">
        <v>4.8</v>
      </c>
      <c r="Z49">
        <v>2</v>
      </c>
      <c r="AA49">
        <v>3.3</v>
      </c>
      <c r="AB49">
        <v>6.9</v>
      </c>
      <c r="AC49" s="1">
        <v>34150</v>
      </c>
      <c r="AD49" t="s">
        <v>67</v>
      </c>
      <c r="AE49" s="1">
        <v>34170</v>
      </c>
      <c r="AF49" s="4" t="s">
        <v>109</v>
      </c>
      <c r="AG49" s="4">
        <v>6194.4</v>
      </c>
      <c r="AH49" s="4">
        <v>6526.5</v>
      </c>
      <c r="AI49" s="4">
        <v>5068.3</v>
      </c>
      <c r="AJ49" s="4">
        <v>5225.6</v>
      </c>
      <c r="AM49" s="4" t="s">
        <v>33</v>
      </c>
      <c r="AN49" s="4">
        <v>2.7</v>
      </c>
      <c r="AO49" s="4" t="s">
        <v>33</v>
      </c>
      <c r="AP49" s="4">
        <v>6.5</v>
      </c>
      <c r="AQ49" s="4">
        <f t="shared" si="8"/>
        <v>5.361294072065093</v>
      </c>
      <c r="AR49" s="4">
        <f t="shared" si="9"/>
        <v>3.1036047589921623</v>
      </c>
      <c r="AS49" s="4">
        <f t="shared" si="7"/>
        <v>2.7</v>
      </c>
      <c r="AT49" s="4">
        <f t="shared" si="10"/>
        <v>6.5</v>
      </c>
      <c r="AU49" t="s">
        <v>26</v>
      </c>
      <c r="AV49" t="s">
        <v>46</v>
      </c>
      <c r="AW49" t="s">
        <v>130</v>
      </c>
      <c r="AX49" t="s">
        <v>128</v>
      </c>
    </row>
    <row r="50" spans="1:50" ht="12.75">
      <c r="A50">
        <v>1993</v>
      </c>
      <c r="B50">
        <v>2</v>
      </c>
      <c r="C50" t="s">
        <v>4</v>
      </c>
      <c r="D50" s="3" t="s">
        <v>30</v>
      </c>
      <c r="E50">
        <v>4.5</v>
      </c>
      <c r="F50">
        <v>6.75</v>
      </c>
      <c r="G50">
        <v>5</v>
      </c>
      <c r="H50">
        <v>6.5</v>
      </c>
      <c r="I50">
        <v>2</v>
      </c>
      <c r="J50">
        <v>3.25</v>
      </c>
      <c r="K50">
        <v>2.5</v>
      </c>
      <c r="L50">
        <v>3.25</v>
      </c>
      <c r="M50">
        <v>2</v>
      </c>
      <c r="N50">
        <v>4.25</v>
      </c>
      <c r="O50">
        <v>3</v>
      </c>
      <c r="P50">
        <v>3.5</v>
      </c>
      <c r="Q50">
        <v>6.25</v>
      </c>
      <c r="R50">
        <v>7</v>
      </c>
      <c r="S50">
        <v>6.5</v>
      </c>
      <c r="T50">
        <v>6.75</v>
      </c>
      <c r="U50">
        <f t="shared" si="4"/>
        <v>2.875</v>
      </c>
      <c r="V50">
        <f t="shared" si="5"/>
        <v>3.25</v>
      </c>
      <c r="W50">
        <f t="shared" si="6"/>
        <v>6.625</v>
      </c>
      <c r="X50" t="s">
        <v>33</v>
      </c>
      <c r="Y50">
        <v>5</v>
      </c>
      <c r="Z50">
        <v>2.6</v>
      </c>
      <c r="AA50">
        <v>3.1</v>
      </c>
      <c r="AB50">
        <v>6.8</v>
      </c>
      <c r="AC50" s="1">
        <v>34150</v>
      </c>
      <c r="AD50" t="s">
        <v>67</v>
      </c>
      <c r="AE50" s="1">
        <v>34170</v>
      </c>
      <c r="AF50" s="4" t="s">
        <v>110</v>
      </c>
      <c r="AG50" s="4">
        <v>6478.1</v>
      </c>
      <c r="AH50" s="4">
        <v>6897.2</v>
      </c>
      <c r="AI50" s="4">
        <v>5218</v>
      </c>
      <c r="AJ50" s="4">
        <v>5433.8</v>
      </c>
      <c r="AM50" s="4" t="s">
        <v>33</v>
      </c>
      <c r="AN50" s="4">
        <v>2.7</v>
      </c>
      <c r="AO50" s="4" t="s">
        <v>33</v>
      </c>
      <c r="AP50" s="4">
        <v>5.6</v>
      </c>
      <c r="AQ50" s="4">
        <f t="shared" si="8"/>
        <v>6.469489510813342</v>
      </c>
      <c r="AR50" s="4">
        <f t="shared" si="9"/>
        <v>4.135684170180154</v>
      </c>
      <c r="AS50" s="4">
        <f t="shared" si="7"/>
        <v>2.7</v>
      </c>
      <c r="AT50" s="4">
        <f t="shared" si="10"/>
        <v>5.6</v>
      </c>
      <c r="AU50" t="s">
        <v>26</v>
      </c>
      <c r="AV50" t="s">
        <v>46</v>
      </c>
      <c r="AW50" t="s">
        <v>130</v>
      </c>
      <c r="AX50" t="s">
        <v>128</v>
      </c>
    </row>
    <row r="51" spans="1:51" ht="12.75">
      <c r="A51">
        <v>1994</v>
      </c>
      <c r="B51">
        <v>1</v>
      </c>
      <c r="C51" t="s">
        <v>2</v>
      </c>
      <c r="E51">
        <v>4.75</v>
      </c>
      <c r="F51">
        <v>7.5</v>
      </c>
      <c r="G51">
        <v>5.5</v>
      </c>
      <c r="H51">
        <v>6</v>
      </c>
      <c r="I51">
        <v>2.5</v>
      </c>
      <c r="J51">
        <v>3.75</v>
      </c>
      <c r="K51">
        <v>3</v>
      </c>
      <c r="L51">
        <v>3.25</v>
      </c>
      <c r="M51">
        <v>2.25</v>
      </c>
      <c r="N51">
        <v>4</v>
      </c>
      <c r="O51">
        <v>3</v>
      </c>
      <c r="P51">
        <v>3</v>
      </c>
      <c r="Q51">
        <v>6.5</v>
      </c>
      <c r="R51">
        <v>6.75</v>
      </c>
      <c r="S51">
        <v>6.5</v>
      </c>
      <c r="T51">
        <v>6.75</v>
      </c>
      <c r="U51">
        <f t="shared" si="4"/>
        <v>3.125</v>
      </c>
      <c r="V51">
        <f t="shared" si="5"/>
        <v>3</v>
      </c>
      <c r="W51">
        <f t="shared" si="6"/>
        <v>6.625</v>
      </c>
      <c r="X51" t="s">
        <v>33</v>
      </c>
      <c r="Y51">
        <v>5.4</v>
      </c>
      <c r="Z51">
        <v>3</v>
      </c>
      <c r="AA51">
        <v>3.3</v>
      </c>
      <c r="AB51">
        <v>6.8</v>
      </c>
      <c r="AC51" s="1">
        <v>34365</v>
      </c>
      <c r="AD51" t="s">
        <v>68</v>
      </c>
      <c r="AE51" s="1">
        <v>34387</v>
      </c>
      <c r="AF51" s="4" t="s">
        <v>110</v>
      </c>
      <c r="AG51" s="4">
        <v>6478.1</v>
      </c>
      <c r="AH51" s="4">
        <v>6897.2</v>
      </c>
      <c r="AI51" s="4">
        <v>5218</v>
      </c>
      <c r="AJ51" s="4">
        <v>5433.8</v>
      </c>
      <c r="AM51" s="4" t="s">
        <v>33</v>
      </c>
      <c r="AN51" s="4">
        <v>2.7</v>
      </c>
      <c r="AO51" s="4" t="s">
        <v>33</v>
      </c>
      <c r="AP51" s="4">
        <v>5.6</v>
      </c>
      <c r="AQ51" s="4">
        <f t="shared" si="8"/>
        <v>6.469489510813342</v>
      </c>
      <c r="AR51" s="4">
        <f t="shared" si="9"/>
        <v>4.135684170180154</v>
      </c>
      <c r="AS51" s="4">
        <f t="shared" si="7"/>
        <v>2.7</v>
      </c>
      <c r="AT51" s="4">
        <f t="shared" si="10"/>
        <v>5.6</v>
      </c>
      <c r="AU51" t="s">
        <v>26</v>
      </c>
      <c r="AV51" t="s">
        <v>46</v>
      </c>
      <c r="AW51" t="s">
        <v>130</v>
      </c>
      <c r="AX51" t="s">
        <v>128</v>
      </c>
      <c r="AY51" t="s">
        <v>174</v>
      </c>
    </row>
    <row r="52" spans="1:50" ht="12.75">
      <c r="A52">
        <v>1994</v>
      </c>
      <c r="B52">
        <v>2</v>
      </c>
      <c r="C52" t="s">
        <v>2</v>
      </c>
      <c r="E52">
        <v>5.25</v>
      </c>
      <c r="F52">
        <v>6.5</v>
      </c>
      <c r="G52">
        <v>5.5</v>
      </c>
      <c r="H52">
        <v>6</v>
      </c>
      <c r="I52">
        <v>3</v>
      </c>
      <c r="J52">
        <v>3.5</v>
      </c>
      <c r="K52">
        <v>3</v>
      </c>
      <c r="L52">
        <v>3.25</v>
      </c>
      <c r="M52">
        <v>2.5</v>
      </c>
      <c r="N52">
        <v>3.5</v>
      </c>
      <c r="O52">
        <v>2.75</v>
      </c>
      <c r="P52">
        <v>3</v>
      </c>
      <c r="Q52">
        <v>6</v>
      </c>
      <c r="R52">
        <v>6.25</v>
      </c>
      <c r="S52">
        <v>6</v>
      </c>
      <c r="T52">
        <v>6.25</v>
      </c>
      <c r="U52">
        <f t="shared" si="4"/>
        <v>3.125</v>
      </c>
      <c r="V52">
        <f t="shared" si="5"/>
        <v>2.875</v>
      </c>
      <c r="W52">
        <f t="shared" si="6"/>
        <v>6.125</v>
      </c>
      <c r="X52" t="s">
        <v>33</v>
      </c>
      <c r="Y52">
        <v>5.5</v>
      </c>
      <c r="Z52">
        <v>3</v>
      </c>
      <c r="AA52">
        <v>3</v>
      </c>
      <c r="AB52">
        <v>6.3</v>
      </c>
      <c r="AC52" s="1">
        <v>34515</v>
      </c>
      <c r="AD52" t="s">
        <v>69</v>
      </c>
      <c r="AE52" s="1">
        <v>34535</v>
      </c>
      <c r="AF52" s="4" t="s">
        <v>110</v>
      </c>
      <c r="AG52" s="4">
        <v>6478.1</v>
      </c>
      <c r="AH52" s="4">
        <v>6897.2</v>
      </c>
      <c r="AI52" s="4">
        <v>5218</v>
      </c>
      <c r="AJ52" s="4">
        <v>5433.8</v>
      </c>
      <c r="AM52" s="4" t="s">
        <v>33</v>
      </c>
      <c r="AN52" s="4">
        <v>2.7</v>
      </c>
      <c r="AO52" s="4" t="s">
        <v>33</v>
      </c>
      <c r="AP52" s="4">
        <v>5.6</v>
      </c>
      <c r="AQ52" s="4">
        <f t="shared" si="8"/>
        <v>6.469489510813342</v>
      </c>
      <c r="AR52" s="4">
        <f t="shared" si="9"/>
        <v>4.135684170180154</v>
      </c>
      <c r="AS52" s="4">
        <f t="shared" si="7"/>
        <v>2.7</v>
      </c>
      <c r="AT52" s="4">
        <f t="shared" si="10"/>
        <v>5.6</v>
      </c>
      <c r="AU52" t="s">
        <v>26</v>
      </c>
      <c r="AV52" t="s">
        <v>46</v>
      </c>
      <c r="AW52" t="s">
        <v>130</v>
      </c>
      <c r="AX52" t="s">
        <v>128</v>
      </c>
    </row>
    <row r="53" spans="1:51" ht="12.75">
      <c r="A53">
        <v>1994</v>
      </c>
      <c r="B53">
        <v>2</v>
      </c>
      <c r="C53" t="s">
        <v>4</v>
      </c>
      <c r="E53">
        <v>4.5</v>
      </c>
      <c r="F53">
        <v>6.25</v>
      </c>
      <c r="G53">
        <v>5</v>
      </c>
      <c r="H53">
        <v>5.5</v>
      </c>
      <c r="I53">
        <v>2.25</v>
      </c>
      <c r="J53">
        <v>2.75</v>
      </c>
      <c r="K53">
        <v>2.5</v>
      </c>
      <c r="L53">
        <v>2.75</v>
      </c>
      <c r="M53">
        <v>2</v>
      </c>
      <c r="N53">
        <v>4.5</v>
      </c>
      <c r="O53">
        <v>2.75</v>
      </c>
      <c r="P53">
        <v>3.5</v>
      </c>
      <c r="Q53">
        <v>5.75</v>
      </c>
      <c r="R53">
        <v>6.5</v>
      </c>
      <c r="S53">
        <v>6</v>
      </c>
      <c r="T53">
        <v>6.25</v>
      </c>
      <c r="U53">
        <f t="shared" si="4"/>
        <v>2.625</v>
      </c>
      <c r="V53">
        <f t="shared" si="5"/>
        <v>3.125</v>
      </c>
      <c r="W53">
        <f t="shared" si="6"/>
        <v>6.125</v>
      </c>
      <c r="X53" t="s">
        <v>33</v>
      </c>
      <c r="Y53">
        <v>4.6</v>
      </c>
      <c r="Z53">
        <v>2.2</v>
      </c>
      <c r="AA53">
        <v>3.1</v>
      </c>
      <c r="AB53">
        <v>6.4</v>
      </c>
      <c r="AC53" s="1">
        <v>34515</v>
      </c>
      <c r="AD53" t="s">
        <v>69</v>
      </c>
      <c r="AE53" s="1">
        <v>34535</v>
      </c>
      <c r="AF53" s="4" t="s">
        <v>115</v>
      </c>
      <c r="AG53" s="4">
        <v>7080</v>
      </c>
      <c r="AH53" s="4">
        <v>7340.4</v>
      </c>
      <c r="AI53" s="4">
        <v>6691.3</v>
      </c>
      <c r="AJ53" s="4">
        <v>6776.5</v>
      </c>
      <c r="AM53" s="4" t="s">
        <v>33</v>
      </c>
      <c r="AN53" s="4">
        <v>2.7</v>
      </c>
      <c r="AO53" s="4" t="s">
        <v>33</v>
      </c>
      <c r="AP53" s="4">
        <v>5.6</v>
      </c>
      <c r="AQ53" s="4">
        <f t="shared" si="8"/>
        <v>3.6779661016949072</v>
      </c>
      <c r="AR53" s="4">
        <f t="shared" si="9"/>
        <v>1.2732951743308352</v>
      </c>
      <c r="AS53" s="4">
        <f t="shared" si="7"/>
        <v>2.7</v>
      </c>
      <c r="AT53" s="4">
        <f t="shared" si="10"/>
        <v>5.6</v>
      </c>
      <c r="AU53" t="s">
        <v>26</v>
      </c>
      <c r="AV53" t="s">
        <v>46</v>
      </c>
      <c r="AW53" t="s">
        <v>130</v>
      </c>
      <c r="AX53" t="s">
        <v>128</v>
      </c>
      <c r="AY53" t="s">
        <v>143</v>
      </c>
    </row>
    <row r="54" spans="1:51" ht="12.75">
      <c r="A54">
        <v>1995</v>
      </c>
      <c r="B54">
        <v>1</v>
      </c>
      <c r="C54" t="s">
        <v>2</v>
      </c>
      <c r="E54">
        <v>4.75</v>
      </c>
      <c r="F54">
        <v>6.5</v>
      </c>
      <c r="G54">
        <v>5</v>
      </c>
      <c r="H54">
        <v>6</v>
      </c>
      <c r="I54">
        <v>2</v>
      </c>
      <c r="J54">
        <v>3.25</v>
      </c>
      <c r="K54">
        <v>2</v>
      </c>
      <c r="L54">
        <v>3</v>
      </c>
      <c r="M54">
        <v>2.75</v>
      </c>
      <c r="N54">
        <v>3.75</v>
      </c>
      <c r="O54">
        <v>3</v>
      </c>
      <c r="P54">
        <v>3.5</v>
      </c>
      <c r="Q54">
        <v>5.25</v>
      </c>
      <c r="R54">
        <v>6</v>
      </c>
      <c r="S54">
        <v>5.5</v>
      </c>
      <c r="T54">
        <v>5.5</v>
      </c>
      <c r="U54">
        <f t="shared" si="4"/>
        <v>2.5</v>
      </c>
      <c r="V54">
        <f t="shared" si="5"/>
        <v>3.25</v>
      </c>
      <c r="W54">
        <f t="shared" si="6"/>
        <v>5.5</v>
      </c>
      <c r="X54" t="s">
        <v>33</v>
      </c>
      <c r="Y54">
        <v>4.8</v>
      </c>
      <c r="Z54">
        <v>2.2</v>
      </c>
      <c r="AA54">
        <v>2.9</v>
      </c>
      <c r="AB54">
        <v>5.4</v>
      </c>
      <c r="AC54" s="1">
        <v>34724</v>
      </c>
      <c r="AD54" s="1" t="s">
        <v>113</v>
      </c>
      <c r="AE54" s="1">
        <v>34751</v>
      </c>
      <c r="AF54" s="4" t="s">
        <v>115</v>
      </c>
      <c r="AG54" s="4">
        <v>7080</v>
      </c>
      <c r="AH54" s="4">
        <v>7340.4</v>
      </c>
      <c r="AI54" s="4">
        <v>6691.3</v>
      </c>
      <c r="AJ54" s="4">
        <v>6776.5</v>
      </c>
      <c r="AM54" s="4" t="s">
        <v>33</v>
      </c>
      <c r="AN54" s="4">
        <v>2.7</v>
      </c>
      <c r="AO54" s="4" t="s">
        <v>33</v>
      </c>
      <c r="AP54" s="4">
        <v>5.6</v>
      </c>
      <c r="AQ54" s="4">
        <f t="shared" si="8"/>
        <v>3.6779661016949072</v>
      </c>
      <c r="AR54" s="4">
        <f t="shared" si="9"/>
        <v>1.2732951743308352</v>
      </c>
      <c r="AS54" s="4">
        <f t="shared" si="7"/>
        <v>2.7</v>
      </c>
      <c r="AT54" s="4">
        <f t="shared" si="10"/>
        <v>5.6</v>
      </c>
      <c r="AU54" t="s">
        <v>26</v>
      </c>
      <c r="AV54" t="s">
        <v>46</v>
      </c>
      <c r="AW54" t="s">
        <v>130</v>
      </c>
      <c r="AX54" t="s">
        <v>128</v>
      </c>
      <c r="AY54" t="s">
        <v>175</v>
      </c>
    </row>
    <row r="55" spans="1:51" ht="12.75">
      <c r="A55">
        <v>1995</v>
      </c>
      <c r="B55">
        <v>2</v>
      </c>
      <c r="C55" t="s">
        <v>2</v>
      </c>
      <c r="E55">
        <v>3.75</v>
      </c>
      <c r="F55">
        <v>5.25</v>
      </c>
      <c r="G55">
        <v>4.25</v>
      </c>
      <c r="H55">
        <v>4.75</v>
      </c>
      <c r="I55">
        <v>1.375</v>
      </c>
      <c r="J55">
        <v>3</v>
      </c>
      <c r="K55">
        <v>1.5</v>
      </c>
      <c r="L55">
        <v>2</v>
      </c>
      <c r="M55">
        <v>3</v>
      </c>
      <c r="N55">
        <v>3.5</v>
      </c>
      <c r="O55">
        <v>3.125</v>
      </c>
      <c r="P55">
        <v>3.375</v>
      </c>
      <c r="Q55">
        <v>5.5</v>
      </c>
      <c r="R55">
        <v>6.25</v>
      </c>
      <c r="S55">
        <v>5.75</v>
      </c>
      <c r="T55">
        <v>6.125</v>
      </c>
      <c r="U55">
        <f t="shared" si="4"/>
        <v>1.75</v>
      </c>
      <c r="V55">
        <f t="shared" si="5"/>
        <v>3.25</v>
      </c>
      <c r="W55">
        <f t="shared" si="6"/>
        <v>5.9375</v>
      </c>
      <c r="X55" t="s">
        <v>33</v>
      </c>
      <c r="Y55">
        <v>4.1</v>
      </c>
      <c r="Z55">
        <v>1.7</v>
      </c>
      <c r="AA55">
        <v>3</v>
      </c>
      <c r="AB55">
        <v>6</v>
      </c>
      <c r="AC55" s="1">
        <v>34878</v>
      </c>
      <c r="AD55" t="s">
        <v>70</v>
      </c>
      <c r="AE55" s="1">
        <v>34899</v>
      </c>
      <c r="AF55" s="4" t="s">
        <v>115</v>
      </c>
      <c r="AG55" s="4">
        <v>7080</v>
      </c>
      <c r="AH55" s="4">
        <v>7340.4</v>
      </c>
      <c r="AI55" s="4">
        <v>6691.3</v>
      </c>
      <c r="AJ55" s="4">
        <v>6776.5</v>
      </c>
      <c r="AM55" s="4" t="s">
        <v>33</v>
      </c>
      <c r="AN55" s="4">
        <v>2.7</v>
      </c>
      <c r="AO55" s="4" t="s">
        <v>33</v>
      </c>
      <c r="AP55" s="4">
        <v>5.6</v>
      </c>
      <c r="AQ55" s="4">
        <f t="shared" si="8"/>
        <v>3.6779661016949072</v>
      </c>
      <c r="AR55" s="4">
        <f t="shared" si="9"/>
        <v>1.2732951743308352</v>
      </c>
      <c r="AS55" s="4">
        <f t="shared" si="7"/>
        <v>2.7</v>
      </c>
      <c r="AT55" s="4">
        <f t="shared" si="10"/>
        <v>5.6</v>
      </c>
      <c r="AU55" t="s">
        <v>26</v>
      </c>
      <c r="AV55" t="s">
        <v>46</v>
      </c>
      <c r="AW55" t="s">
        <v>130</v>
      </c>
      <c r="AX55" t="s">
        <v>128</v>
      </c>
      <c r="AY55" t="s">
        <v>143</v>
      </c>
    </row>
    <row r="56" spans="1:51" ht="12.75">
      <c r="A56">
        <v>1995</v>
      </c>
      <c r="B56">
        <v>2</v>
      </c>
      <c r="C56" t="s">
        <v>4</v>
      </c>
      <c r="E56">
        <v>4.625</v>
      </c>
      <c r="F56">
        <v>5.5</v>
      </c>
      <c r="G56">
        <v>4.75</v>
      </c>
      <c r="H56">
        <v>5.375</v>
      </c>
      <c r="I56">
        <v>2.125</v>
      </c>
      <c r="J56">
        <v>3</v>
      </c>
      <c r="K56">
        <v>2.25</v>
      </c>
      <c r="L56">
        <v>2.75</v>
      </c>
      <c r="M56">
        <v>2.5</v>
      </c>
      <c r="N56">
        <v>3.5</v>
      </c>
      <c r="O56">
        <v>2.875</v>
      </c>
      <c r="P56">
        <v>3.25</v>
      </c>
      <c r="Q56">
        <v>5.5</v>
      </c>
      <c r="R56">
        <v>6.25</v>
      </c>
      <c r="S56">
        <v>5.75</v>
      </c>
      <c r="T56">
        <v>6.125</v>
      </c>
      <c r="U56">
        <f t="shared" si="4"/>
        <v>2.5</v>
      </c>
      <c r="V56">
        <f t="shared" si="5"/>
        <v>3.0625</v>
      </c>
      <c r="W56">
        <f t="shared" si="6"/>
        <v>5.9375</v>
      </c>
      <c r="X56" t="s">
        <v>33</v>
      </c>
      <c r="Y56">
        <v>4.5</v>
      </c>
      <c r="Z56">
        <v>2.2</v>
      </c>
      <c r="AA56">
        <v>2.9</v>
      </c>
      <c r="AB56">
        <v>6.1</v>
      </c>
      <c r="AC56" s="1">
        <v>34878</v>
      </c>
      <c r="AD56" t="s">
        <v>70</v>
      </c>
      <c r="AE56" s="1">
        <v>34899</v>
      </c>
      <c r="AF56" s="4" t="s">
        <v>116</v>
      </c>
      <c r="AG56" s="4">
        <v>7350.6</v>
      </c>
      <c r="AH56" s="4">
        <v>7716.1</v>
      </c>
      <c r="AI56" s="4">
        <v>6780.7</v>
      </c>
      <c r="AJ56" s="4">
        <v>6993.6</v>
      </c>
      <c r="AM56" s="4" t="s">
        <v>33</v>
      </c>
      <c r="AN56" s="4">
        <v>3.1</v>
      </c>
      <c r="AO56" s="4" t="s">
        <v>33</v>
      </c>
      <c r="AP56" s="4">
        <v>5.3</v>
      </c>
      <c r="AQ56" s="4">
        <f t="shared" si="8"/>
        <v>4.972383206813058</v>
      </c>
      <c r="AR56" s="4">
        <f t="shared" si="9"/>
        <v>3.1397938265960823</v>
      </c>
      <c r="AS56" s="4">
        <f t="shared" si="7"/>
        <v>3.1</v>
      </c>
      <c r="AT56" s="4">
        <f t="shared" si="10"/>
        <v>5.3</v>
      </c>
      <c r="AU56" t="s">
        <v>26</v>
      </c>
      <c r="AV56" t="s">
        <v>46</v>
      </c>
      <c r="AW56" t="s">
        <v>130</v>
      </c>
      <c r="AX56" t="s">
        <v>128</v>
      </c>
      <c r="AY56" t="s">
        <v>143</v>
      </c>
    </row>
    <row r="57" spans="1:51" ht="12.75">
      <c r="A57">
        <v>1996</v>
      </c>
      <c r="B57">
        <v>1</v>
      </c>
      <c r="C57" t="s">
        <v>2</v>
      </c>
      <c r="E57">
        <v>4</v>
      </c>
      <c r="F57">
        <v>5</v>
      </c>
      <c r="G57">
        <v>4.25</v>
      </c>
      <c r="H57">
        <v>4.75</v>
      </c>
      <c r="I57">
        <v>1.5</v>
      </c>
      <c r="J57">
        <v>2.5</v>
      </c>
      <c r="K57">
        <v>2</v>
      </c>
      <c r="L57">
        <v>2.25</v>
      </c>
      <c r="M57">
        <v>2.5</v>
      </c>
      <c r="N57">
        <v>3</v>
      </c>
      <c r="O57">
        <v>2.75</v>
      </c>
      <c r="P57">
        <v>3</v>
      </c>
      <c r="Q57">
        <v>5.5</v>
      </c>
      <c r="R57">
        <v>6</v>
      </c>
      <c r="S57">
        <v>5.5</v>
      </c>
      <c r="T57">
        <v>5.75</v>
      </c>
      <c r="U57">
        <f t="shared" si="4"/>
        <v>2.125</v>
      </c>
      <c r="V57">
        <f t="shared" si="5"/>
        <v>2.875</v>
      </c>
      <c r="W57">
        <f t="shared" si="6"/>
        <v>5.625</v>
      </c>
      <c r="X57" t="s">
        <v>33</v>
      </c>
      <c r="Y57">
        <v>4.6</v>
      </c>
      <c r="Z57">
        <v>1.8</v>
      </c>
      <c r="AA57">
        <v>3</v>
      </c>
      <c r="AB57">
        <v>5.6</v>
      </c>
      <c r="AC57" s="1">
        <v>35090</v>
      </c>
      <c r="AD57" t="s">
        <v>71</v>
      </c>
      <c r="AE57" s="1">
        <v>35115</v>
      </c>
      <c r="AF57" s="4" t="s">
        <v>116</v>
      </c>
      <c r="AG57" s="4">
        <v>7350.6</v>
      </c>
      <c r="AH57" s="4">
        <v>7716.1</v>
      </c>
      <c r="AI57" s="4">
        <v>6780.7</v>
      </c>
      <c r="AJ57" s="4">
        <v>6993.6</v>
      </c>
      <c r="AM57" s="4" t="s">
        <v>33</v>
      </c>
      <c r="AN57" s="4">
        <v>3.1</v>
      </c>
      <c r="AO57" s="4" t="s">
        <v>33</v>
      </c>
      <c r="AP57" s="4">
        <v>5.3</v>
      </c>
      <c r="AQ57" s="4">
        <f t="shared" si="8"/>
        <v>4.972383206813058</v>
      </c>
      <c r="AR57" s="4">
        <f t="shared" si="9"/>
        <v>3.1397938265960823</v>
      </c>
      <c r="AS57" s="4">
        <f t="shared" si="7"/>
        <v>3.1</v>
      </c>
      <c r="AT57" s="4">
        <f t="shared" si="10"/>
        <v>5.3</v>
      </c>
      <c r="AU57" t="s">
        <v>26</v>
      </c>
      <c r="AV57" t="s">
        <v>31</v>
      </c>
      <c r="AW57" t="s">
        <v>130</v>
      </c>
      <c r="AX57" t="s">
        <v>128</v>
      </c>
      <c r="AY57" t="s">
        <v>176</v>
      </c>
    </row>
    <row r="58" spans="1:51" ht="12.75">
      <c r="A58">
        <v>1996</v>
      </c>
      <c r="B58">
        <v>2</v>
      </c>
      <c r="C58" t="s">
        <v>2</v>
      </c>
      <c r="E58">
        <v>4.75</v>
      </c>
      <c r="F58">
        <v>5.75</v>
      </c>
      <c r="G58">
        <v>5</v>
      </c>
      <c r="H58">
        <v>5.5</v>
      </c>
      <c r="I58">
        <v>2.5</v>
      </c>
      <c r="J58">
        <v>3</v>
      </c>
      <c r="K58">
        <v>2.5</v>
      </c>
      <c r="L58">
        <v>2.75</v>
      </c>
      <c r="M58">
        <v>3</v>
      </c>
      <c r="N58">
        <v>3.25</v>
      </c>
      <c r="O58">
        <v>3</v>
      </c>
      <c r="P58">
        <v>3.25</v>
      </c>
      <c r="Q58">
        <v>5.25</v>
      </c>
      <c r="R58">
        <v>5.75</v>
      </c>
      <c r="S58">
        <v>5.5</v>
      </c>
      <c r="T58">
        <v>5.5</v>
      </c>
      <c r="U58">
        <f t="shared" si="4"/>
        <v>2.625</v>
      </c>
      <c r="V58">
        <f t="shared" si="5"/>
        <v>3.125</v>
      </c>
      <c r="W58">
        <f t="shared" si="6"/>
        <v>5.5</v>
      </c>
      <c r="X58" t="s">
        <v>33</v>
      </c>
      <c r="Y58">
        <v>4.7</v>
      </c>
      <c r="Z58">
        <v>2.5</v>
      </c>
      <c r="AA58">
        <v>3.1</v>
      </c>
      <c r="AB58">
        <v>5.5</v>
      </c>
      <c r="AC58" s="1">
        <v>35242</v>
      </c>
      <c r="AD58" t="s">
        <v>72</v>
      </c>
      <c r="AE58" s="1">
        <v>35264</v>
      </c>
      <c r="AF58" s="4" t="s">
        <v>116</v>
      </c>
      <c r="AG58" s="4">
        <v>7350.6</v>
      </c>
      <c r="AH58" s="4">
        <v>7716.1</v>
      </c>
      <c r="AI58" s="4">
        <v>6780.7</v>
      </c>
      <c r="AJ58" s="4">
        <v>6993.6</v>
      </c>
      <c r="AM58" s="4" t="s">
        <v>33</v>
      </c>
      <c r="AN58" s="4">
        <v>3.1</v>
      </c>
      <c r="AO58" s="4" t="s">
        <v>33</v>
      </c>
      <c r="AP58" s="4">
        <v>5.3</v>
      </c>
      <c r="AQ58" s="4">
        <f t="shared" si="8"/>
        <v>4.972383206813058</v>
      </c>
      <c r="AR58" s="4">
        <f t="shared" si="9"/>
        <v>3.1397938265960823</v>
      </c>
      <c r="AS58" s="4">
        <f t="shared" si="7"/>
        <v>3.1</v>
      </c>
      <c r="AT58" s="4">
        <f t="shared" si="10"/>
        <v>5.3</v>
      </c>
      <c r="AU58" t="s">
        <v>26</v>
      </c>
      <c r="AV58" t="s">
        <v>31</v>
      </c>
      <c r="AW58" t="s">
        <v>130</v>
      </c>
      <c r="AX58" t="s">
        <v>128</v>
      </c>
      <c r="AY58" t="s">
        <v>157</v>
      </c>
    </row>
    <row r="59" spans="1:50" ht="12.75">
      <c r="A59">
        <v>1996</v>
      </c>
      <c r="B59">
        <v>2</v>
      </c>
      <c r="C59" t="s">
        <v>4</v>
      </c>
      <c r="E59">
        <v>4</v>
      </c>
      <c r="F59">
        <v>5.5</v>
      </c>
      <c r="G59">
        <v>4.25</v>
      </c>
      <c r="H59">
        <v>5</v>
      </c>
      <c r="I59">
        <v>1.5</v>
      </c>
      <c r="J59">
        <v>2.5</v>
      </c>
      <c r="K59">
        <v>1.75</v>
      </c>
      <c r="L59">
        <v>2.25</v>
      </c>
      <c r="M59">
        <v>2.5</v>
      </c>
      <c r="N59">
        <v>3.25</v>
      </c>
      <c r="O59">
        <v>2.75</v>
      </c>
      <c r="P59">
        <v>3</v>
      </c>
      <c r="Q59">
        <v>5.5</v>
      </c>
      <c r="R59">
        <v>6</v>
      </c>
      <c r="S59">
        <v>5.5</v>
      </c>
      <c r="T59">
        <v>5.75</v>
      </c>
      <c r="U59">
        <f t="shared" si="4"/>
        <v>2</v>
      </c>
      <c r="V59">
        <f t="shared" si="5"/>
        <v>2.875</v>
      </c>
      <c r="W59">
        <f t="shared" si="6"/>
        <v>5.625</v>
      </c>
      <c r="X59" t="s">
        <v>33</v>
      </c>
      <c r="Y59">
        <v>4.5</v>
      </c>
      <c r="Z59">
        <v>2.2</v>
      </c>
      <c r="AA59">
        <v>3.2</v>
      </c>
      <c r="AB59">
        <v>5.5</v>
      </c>
      <c r="AC59" s="1">
        <v>35242</v>
      </c>
      <c r="AD59" t="s">
        <v>72</v>
      </c>
      <c r="AE59" s="1">
        <v>35264</v>
      </c>
      <c r="AF59" s="4" t="s">
        <v>117</v>
      </c>
      <c r="AG59" s="4">
        <v>7792.9</v>
      </c>
      <c r="AH59" s="4">
        <v>8227.4</v>
      </c>
      <c r="AI59" s="4">
        <v>7017.4</v>
      </c>
      <c r="AJ59" s="4">
        <v>7280</v>
      </c>
      <c r="AM59" s="4" t="s">
        <v>33</v>
      </c>
      <c r="AN59" s="4">
        <v>1.9</v>
      </c>
      <c r="AO59" s="4" t="s">
        <v>33</v>
      </c>
      <c r="AP59" s="4">
        <v>4.7</v>
      </c>
      <c r="AQ59" s="4">
        <f t="shared" si="8"/>
        <v>5.575588035262857</v>
      </c>
      <c r="AR59" s="4">
        <f t="shared" si="9"/>
        <v>3.7421267135976377</v>
      </c>
      <c r="AS59" s="4">
        <f t="shared" si="7"/>
        <v>1.9</v>
      </c>
      <c r="AT59" s="4">
        <f t="shared" si="10"/>
        <v>4.7</v>
      </c>
      <c r="AU59" t="s">
        <v>26</v>
      </c>
      <c r="AV59" t="s">
        <v>31</v>
      </c>
      <c r="AW59" t="s">
        <v>130</v>
      </c>
      <c r="AX59" t="s">
        <v>128</v>
      </c>
    </row>
    <row r="60" spans="1:50" ht="12.75">
      <c r="A60">
        <v>1997</v>
      </c>
      <c r="B60">
        <v>1</v>
      </c>
      <c r="C60" t="s">
        <v>2</v>
      </c>
      <c r="E60">
        <v>4.25</v>
      </c>
      <c r="F60">
        <v>5.25</v>
      </c>
      <c r="G60">
        <v>4.5</v>
      </c>
      <c r="H60">
        <v>4.75</v>
      </c>
      <c r="I60">
        <v>2</v>
      </c>
      <c r="J60">
        <v>2.5</v>
      </c>
      <c r="K60">
        <v>2</v>
      </c>
      <c r="L60">
        <v>2.25</v>
      </c>
      <c r="M60">
        <v>2.75</v>
      </c>
      <c r="N60">
        <v>3.5</v>
      </c>
      <c r="O60">
        <v>2.75</v>
      </c>
      <c r="P60">
        <v>3</v>
      </c>
      <c r="Q60">
        <v>5.25</v>
      </c>
      <c r="R60">
        <v>5.5</v>
      </c>
      <c r="S60">
        <v>5.25</v>
      </c>
      <c r="T60">
        <v>5.5</v>
      </c>
      <c r="U60">
        <f t="shared" si="4"/>
        <v>2.125</v>
      </c>
      <c r="V60">
        <f t="shared" si="5"/>
        <v>2.875</v>
      </c>
      <c r="W60">
        <f t="shared" si="6"/>
        <v>5.375</v>
      </c>
      <c r="X60" t="s">
        <v>33</v>
      </c>
      <c r="Y60">
        <v>4.6</v>
      </c>
      <c r="Z60">
        <v>2.3</v>
      </c>
      <c r="AA60">
        <v>2.6</v>
      </c>
      <c r="AB60">
        <v>5.1</v>
      </c>
      <c r="AC60" s="1">
        <v>35459</v>
      </c>
      <c r="AD60" t="s">
        <v>73</v>
      </c>
      <c r="AE60" s="1">
        <v>35487</v>
      </c>
      <c r="AF60" s="4" t="s">
        <v>117</v>
      </c>
      <c r="AG60" s="4">
        <v>7792.9</v>
      </c>
      <c r="AH60" s="4">
        <v>8227.4</v>
      </c>
      <c r="AI60" s="4">
        <v>7017.4</v>
      </c>
      <c r="AJ60" s="4">
        <v>7280</v>
      </c>
      <c r="AM60" s="4" t="s">
        <v>33</v>
      </c>
      <c r="AN60" s="4">
        <v>1.9</v>
      </c>
      <c r="AO60" s="4" t="s">
        <v>33</v>
      </c>
      <c r="AP60" s="4">
        <v>4.7</v>
      </c>
      <c r="AQ60" s="4">
        <f t="shared" si="8"/>
        <v>5.575588035262857</v>
      </c>
      <c r="AR60" s="4">
        <f t="shared" si="9"/>
        <v>3.7421267135976377</v>
      </c>
      <c r="AS60" s="4">
        <f t="shared" si="7"/>
        <v>1.9</v>
      </c>
      <c r="AT60" s="4">
        <f t="shared" si="10"/>
        <v>4.7</v>
      </c>
      <c r="AU60" t="s">
        <v>26</v>
      </c>
      <c r="AV60" t="s">
        <v>31</v>
      </c>
      <c r="AW60" t="s">
        <v>130</v>
      </c>
      <c r="AX60" t="s">
        <v>128</v>
      </c>
    </row>
    <row r="61" spans="1:50" ht="12.75">
      <c r="A61">
        <v>1997</v>
      </c>
      <c r="B61">
        <v>2</v>
      </c>
      <c r="C61" t="s">
        <v>2</v>
      </c>
      <c r="E61">
        <v>5</v>
      </c>
      <c r="F61">
        <v>6</v>
      </c>
      <c r="G61">
        <v>5</v>
      </c>
      <c r="H61">
        <v>5.5</v>
      </c>
      <c r="I61">
        <v>3</v>
      </c>
      <c r="J61">
        <v>3.5</v>
      </c>
      <c r="K61">
        <v>3</v>
      </c>
      <c r="L61">
        <v>3.25</v>
      </c>
      <c r="M61">
        <v>2</v>
      </c>
      <c r="N61">
        <v>2.75</v>
      </c>
      <c r="O61">
        <v>2.25</v>
      </c>
      <c r="P61">
        <v>2.5</v>
      </c>
      <c r="Q61">
        <v>4.75</v>
      </c>
      <c r="R61">
        <v>5.25</v>
      </c>
      <c r="S61">
        <v>4.75</v>
      </c>
      <c r="T61">
        <v>5</v>
      </c>
      <c r="U61">
        <f t="shared" si="4"/>
        <v>3.125</v>
      </c>
      <c r="V61">
        <f t="shared" si="5"/>
        <v>2.375</v>
      </c>
      <c r="W61">
        <f t="shared" si="6"/>
        <v>4.875</v>
      </c>
      <c r="X61" t="s">
        <v>33</v>
      </c>
      <c r="Y61">
        <v>5.4</v>
      </c>
      <c r="Z61">
        <v>3.4</v>
      </c>
      <c r="AA61">
        <v>2.2</v>
      </c>
      <c r="AB61">
        <v>4.7</v>
      </c>
      <c r="AC61" s="1">
        <v>35606</v>
      </c>
      <c r="AD61" t="s">
        <v>74</v>
      </c>
      <c r="AE61" s="1">
        <v>35633</v>
      </c>
      <c r="AF61" s="4" t="s">
        <v>117</v>
      </c>
      <c r="AG61" s="4">
        <v>7792.9</v>
      </c>
      <c r="AH61" s="4">
        <v>8227.4</v>
      </c>
      <c r="AI61" s="4">
        <v>7017.4</v>
      </c>
      <c r="AJ61" s="4">
        <v>7280</v>
      </c>
      <c r="AM61" s="4" t="s">
        <v>33</v>
      </c>
      <c r="AN61" s="4">
        <v>1.9</v>
      </c>
      <c r="AO61" s="4" t="s">
        <v>33</v>
      </c>
      <c r="AP61" s="4">
        <v>4.7</v>
      </c>
      <c r="AQ61" s="4">
        <f t="shared" si="8"/>
        <v>5.575588035262857</v>
      </c>
      <c r="AR61" s="4">
        <f t="shared" si="9"/>
        <v>3.7421267135976377</v>
      </c>
      <c r="AS61" s="4">
        <f t="shared" si="7"/>
        <v>1.9</v>
      </c>
      <c r="AT61" s="4">
        <f t="shared" si="10"/>
        <v>4.7</v>
      </c>
      <c r="AU61" t="s">
        <v>26</v>
      </c>
      <c r="AV61" t="s">
        <v>31</v>
      </c>
      <c r="AW61" t="s">
        <v>130</v>
      </c>
      <c r="AX61" t="s">
        <v>128</v>
      </c>
    </row>
    <row r="62" spans="1:50" ht="12.75">
      <c r="A62">
        <v>1997</v>
      </c>
      <c r="B62">
        <v>2</v>
      </c>
      <c r="C62" t="s">
        <v>4</v>
      </c>
      <c r="E62">
        <v>4.25</v>
      </c>
      <c r="F62">
        <v>5.75</v>
      </c>
      <c r="G62">
        <v>4.5</v>
      </c>
      <c r="H62">
        <v>5</v>
      </c>
      <c r="I62">
        <v>2</v>
      </c>
      <c r="J62">
        <v>3</v>
      </c>
      <c r="K62">
        <v>2</v>
      </c>
      <c r="L62">
        <v>2.5</v>
      </c>
      <c r="M62">
        <v>2.5</v>
      </c>
      <c r="N62">
        <v>3</v>
      </c>
      <c r="O62">
        <v>2.5</v>
      </c>
      <c r="P62">
        <v>3</v>
      </c>
      <c r="Q62">
        <v>4.5</v>
      </c>
      <c r="R62">
        <v>5.25</v>
      </c>
      <c r="S62">
        <v>4.75</v>
      </c>
      <c r="T62">
        <v>5</v>
      </c>
      <c r="U62">
        <f t="shared" si="4"/>
        <v>2.25</v>
      </c>
      <c r="V62">
        <f t="shared" si="5"/>
        <v>2.75</v>
      </c>
      <c r="W62">
        <f t="shared" si="6"/>
        <v>4.875</v>
      </c>
      <c r="X62" t="s">
        <v>33</v>
      </c>
      <c r="Y62">
        <v>4.3</v>
      </c>
      <c r="Z62">
        <v>2.1</v>
      </c>
      <c r="AA62">
        <v>2.8</v>
      </c>
      <c r="AB62">
        <v>4.6</v>
      </c>
      <c r="AC62" s="1">
        <v>35606</v>
      </c>
      <c r="AD62" t="s">
        <v>74</v>
      </c>
      <c r="AE62" s="1">
        <v>35633</v>
      </c>
      <c r="AF62" s="4" t="s">
        <v>118</v>
      </c>
      <c r="AG62" s="4">
        <v>8254.5</v>
      </c>
      <c r="AH62" s="4">
        <v>8681.2</v>
      </c>
      <c r="AI62" s="4">
        <v>7364.6</v>
      </c>
      <c r="AJ62" s="4">
        <v>7677.7</v>
      </c>
      <c r="AM62" s="4" t="s">
        <v>33</v>
      </c>
      <c r="AN62" s="4">
        <v>1.5</v>
      </c>
      <c r="AO62" s="4" t="s">
        <v>33</v>
      </c>
      <c r="AP62" s="4">
        <v>4.4</v>
      </c>
      <c r="AQ62" s="4">
        <f t="shared" si="8"/>
        <v>5.169301593070452</v>
      </c>
      <c r="AR62" s="4">
        <f t="shared" si="9"/>
        <v>4.251418950112695</v>
      </c>
      <c r="AS62" s="4">
        <f t="shared" si="7"/>
        <v>1.5</v>
      </c>
      <c r="AT62" s="4">
        <f t="shared" si="10"/>
        <v>4.4</v>
      </c>
      <c r="AU62" t="s">
        <v>26</v>
      </c>
      <c r="AV62" t="s">
        <v>31</v>
      </c>
      <c r="AW62" t="s">
        <v>130</v>
      </c>
      <c r="AX62" t="s">
        <v>128</v>
      </c>
    </row>
    <row r="63" spans="1:51" ht="12.75">
      <c r="A63">
        <v>1998</v>
      </c>
      <c r="B63">
        <v>1</v>
      </c>
      <c r="C63" t="s">
        <v>2</v>
      </c>
      <c r="E63">
        <v>3.5</v>
      </c>
      <c r="F63">
        <v>5</v>
      </c>
      <c r="G63">
        <v>3.75</v>
      </c>
      <c r="H63">
        <v>4.5</v>
      </c>
      <c r="I63">
        <v>1.75</v>
      </c>
      <c r="J63">
        <v>3</v>
      </c>
      <c r="K63">
        <v>2</v>
      </c>
      <c r="L63">
        <v>2.75</v>
      </c>
      <c r="M63">
        <v>1.5</v>
      </c>
      <c r="N63">
        <v>2.5</v>
      </c>
      <c r="O63">
        <v>1.75</v>
      </c>
      <c r="P63">
        <v>2.25</v>
      </c>
      <c r="Q63">
        <v>4.5</v>
      </c>
      <c r="R63">
        <v>5</v>
      </c>
      <c r="S63">
        <v>4.75</v>
      </c>
      <c r="T63">
        <v>4.75</v>
      </c>
      <c r="U63">
        <f t="shared" si="4"/>
        <v>2.375</v>
      </c>
      <c r="V63">
        <f t="shared" si="5"/>
        <v>2</v>
      </c>
      <c r="W63">
        <f t="shared" si="6"/>
        <v>4.75</v>
      </c>
      <c r="X63" t="s">
        <v>33</v>
      </c>
      <c r="Y63">
        <v>3.4</v>
      </c>
      <c r="Z63">
        <v>1.7</v>
      </c>
      <c r="AA63">
        <v>1.6</v>
      </c>
      <c r="AB63">
        <v>4.8</v>
      </c>
      <c r="AC63" s="1">
        <v>35823</v>
      </c>
      <c r="AD63" t="s">
        <v>75</v>
      </c>
      <c r="AE63" s="1">
        <v>35850</v>
      </c>
      <c r="AF63" s="4" t="s">
        <v>118</v>
      </c>
      <c r="AG63" s="4">
        <v>8254.5</v>
      </c>
      <c r="AH63" s="4">
        <v>8681.2</v>
      </c>
      <c r="AI63" s="4">
        <v>7364.6</v>
      </c>
      <c r="AJ63" s="4">
        <v>7677.7</v>
      </c>
      <c r="AM63" s="4" t="s">
        <v>33</v>
      </c>
      <c r="AN63" s="4">
        <v>1.5</v>
      </c>
      <c r="AO63" s="4" t="s">
        <v>33</v>
      </c>
      <c r="AP63" s="4">
        <v>4.4</v>
      </c>
      <c r="AQ63" s="4">
        <f t="shared" si="8"/>
        <v>5.169301593070452</v>
      </c>
      <c r="AR63" s="4">
        <f t="shared" si="9"/>
        <v>4.251418950112695</v>
      </c>
      <c r="AS63" s="4">
        <f t="shared" si="7"/>
        <v>1.5</v>
      </c>
      <c r="AT63" s="4">
        <f t="shared" si="10"/>
        <v>4.4</v>
      </c>
      <c r="AU63" t="s">
        <v>26</v>
      </c>
      <c r="AV63" t="s">
        <v>31</v>
      </c>
      <c r="AW63" t="s">
        <v>130</v>
      </c>
      <c r="AX63" t="s">
        <v>128</v>
      </c>
      <c r="AY63" t="s">
        <v>158</v>
      </c>
    </row>
    <row r="64" spans="1:50" ht="12.75">
      <c r="A64">
        <v>1998</v>
      </c>
      <c r="B64">
        <v>2</v>
      </c>
      <c r="C64" t="s">
        <v>2</v>
      </c>
      <c r="E64">
        <v>4.25</v>
      </c>
      <c r="F64">
        <v>5</v>
      </c>
      <c r="G64">
        <v>4.5</v>
      </c>
      <c r="H64">
        <v>5</v>
      </c>
      <c r="I64">
        <v>2.75</v>
      </c>
      <c r="J64">
        <v>3.25</v>
      </c>
      <c r="K64">
        <v>3</v>
      </c>
      <c r="L64">
        <v>3.25</v>
      </c>
      <c r="M64">
        <v>1.25</v>
      </c>
      <c r="N64">
        <v>2.25</v>
      </c>
      <c r="O64">
        <v>1.75</v>
      </c>
      <c r="P64">
        <v>2</v>
      </c>
      <c r="Q64">
        <v>4.25</v>
      </c>
      <c r="R64">
        <v>4.5</v>
      </c>
      <c r="S64">
        <v>4.25</v>
      </c>
      <c r="T64">
        <v>4.5</v>
      </c>
      <c r="U64">
        <f t="shared" si="4"/>
        <v>3.125</v>
      </c>
      <c r="V64">
        <f t="shared" si="5"/>
        <v>1.875</v>
      </c>
      <c r="W64">
        <f t="shared" si="6"/>
        <v>4.375</v>
      </c>
      <c r="X64" t="s">
        <v>33</v>
      </c>
      <c r="Y64">
        <v>4.3</v>
      </c>
      <c r="Z64">
        <v>2.7</v>
      </c>
      <c r="AA64">
        <v>1.7</v>
      </c>
      <c r="AB64">
        <v>4.4</v>
      </c>
      <c r="AC64" s="1">
        <v>35970</v>
      </c>
      <c r="AD64" t="s">
        <v>76</v>
      </c>
      <c r="AE64" s="1">
        <v>35997</v>
      </c>
      <c r="AF64" s="4" t="s">
        <v>118</v>
      </c>
      <c r="AG64" s="4">
        <v>8254.5</v>
      </c>
      <c r="AH64" s="4">
        <v>8681.2</v>
      </c>
      <c r="AI64" s="4">
        <v>7364.6</v>
      </c>
      <c r="AJ64" s="4">
        <v>7677.7</v>
      </c>
      <c r="AM64" s="4" t="s">
        <v>33</v>
      </c>
      <c r="AN64" s="4">
        <v>1.5</v>
      </c>
      <c r="AO64" s="4" t="s">
        <v>33</v>
      </c>
      <c r="AP64" s="4">
        <v>4.4</v>
      </c>
      <c r="AQ64" s="4">
        <f t="shared" si="8"/>
        <v>5.169301593070452</v>
      </c>
      <c r="AR64" s="4">
        <f t="shared" si="9"/>
        <v>4.251418950112695</v>
      </c>
      <c r="AS64" s="4">
        <f t="shared" si="7"/>
        <v>1.5</v>
      </c>
      <c r="AT64" s="4">
        <f t="shared" si="10"/>
        <v>4.4</v>
      </c>
      <c r="AU64" t="s">
        <v>26</v>
      </c>
      <c r="AV64" t="s">
        <v>31</v>
      </c>
      <c r="AW64" t="s">
        <v>130</v>
      </c>
      <c r="AX64" t="s">
        <v>128</v>
      </c>
    </row>
    <row r="65" spans="1:50" ht="12.75">
      <c r="A65">
        <v>1998</v>
      </c>
      <c r="B65">
        <v>2</v>
      </c>
      <c r="C65" t="s">
        <v>4</v>
      </c>
      <c r="E65">
        <v>4</v>
      </c>
      <c r="F65">
        <v>5.5</v>
      </c>
      <c r="G65">
        <v>4.25</v>
      </c>
      <c r="H65">
        <v>5</v>
      </c>
      <c r="I65">
        <v>2</v>
      </c>
      <c r="J65">
        <v>3</v>
      </c>
      <c r="K65">
        <v>2</v>
      </c>
      <c r="L65">
        <v>2.5</v>
      </c>
      <c r="M65">
        <v>1.5</v>
      </c>
      <c r="N65">
        <v>3</v>
      </c>
      <c r="O65">
        <v>2</v>
      </c>
      <c r="P65">
        <v>2.5</v>
      </c>
      <c r="Q65">
        <v>4.25</v>
      </c>
      <c r="R65">
        <v>4.75</v>
      </c>
      <c r="S65">
        <v>4.5</v>
      </c>
      <c r="T65">
        <v>4.75</v>
      </c>
      <c r="U65">
        <f t="shared" si="4"/>
        <v>2.25</v>
      </c>
      <c r="V65">
        <f t="shared" si="5"/>
        <v>2.25</v>
      </c>
      <c r="W65">
        <f t="shared" si="6"/>
        <v>4.625</v>
      </c>
      <c r="X65" t="s">
        <v>33</v>
      </c>
      <c r="Y65">
        <v>3.7</v>
      </c>
      <c r="Z65">
        <v>2</v>
      </c>
      <c r="AA65">
        <v>2.2</v>
      </c>
      <c r="AB65">
        <v>4.9</v>
      </c>
      <c r="AC65" s="1">
        <v>35970</v>
      </c>
      <c r="AD65" t="s">
        <v>76</v>
      </c>
      <c r="AE65" s="1">
        <v>35997</v>
      </c>
      <c r="AF65" s="4" t="s">
        <v>119</v>
      </c>
      <c r="AG65" s="4">
        <v>8947.6</v>
      </c>
      <c r="AH65" s="4">
        <v>9507.9</v>
      </c>
      <c r="AI65" s="4">
        <v>8639.5</v>
      </c>
      <c r="AJ65" s="4">
        <v>9037.2</v>
      </c>
      <c r="AM65" s="4" t="s">
        <v>33</v>
      </c>
      <c r="AN65" s="4">
        <v>2.6</v>
      </c>
      <c r="AO65" s="4" t="s">
        <v>33</v>
      </c>
      <c r="AP65" s="4">
        <v>4.1</v>
      </c>
      <c r="AQ65" s="4">
        <f t="shared" si="8"/>
        <v>6.2620143949215334</v>
      </c>
      <c r="AR65" s="4">
        <f t="shared" si="9"/>
        <v>4.603275652526206</v>
      </c>
      <c r="AS65" s="4">
        <f t="shared" si="7"/>
        <v>2.6</v>
      </c>
      <c r="AT65" s="4">
        <f t="shared" si="10"/>
        <v>4.1</v>
      </c>
      <c r="AU65" t="s">
        <v>26</v>
      </c>
      <c r="AV65" t="s">
        <v>31</v>
      </c>
      <c r="AW65" t="s">
        <v>130</v>
      </c>
      <c r="AX65" t="s">
        <v>128</v>
      </c>
    </row>
    <row r="66" spans="1:50" ht="12.75">
      <c r="A66">
        <v>1999</v>
      </c>
      <c r="B66">
        <v>1</v>
      </c>
      <c r="C66" t="s">
        <v>2</v>
      </c>
      <c r="E66">
        <v>3.75</v>
      </c>
      <c r="F66">
        <v>5</v>
      </c>
      <c r="G66">
        <v>4</v>
      </c>
      <c r="H66">
        <v>4.5</v>
      </c>
      <c r="I66">
        <v>2</v>
      </c>
      <c r="J66">
        <v>3.5</v>
      </c>
      <c r="K66">
        <v>2.5</v>
      </c>
      <c r="L66">
        <v>3</v>
      </c>
      <c r="M66">
        <v>1.5</v>
      </c>
      <c r="N66">
        <v>2.5</v>
      </c>
      <c r="O66">
        <v>2</v>
      </c>
      <c r="P66">
        <v>2.5</v>
      </c>
      <c r="Q66">
        <v>4.25</v>
      </c>
      <c r="R66">
        <v>4.75</v>
      </c>
      <c r="S66">
        <v>4.25</v>
      </c>
      <c r="T66">
        <v>4.5</v>
      </c>
      <c r="U66">
        <f t="shared" si="4"/>
        <v>2.75</v>
      </c>
      <c r="V66">
        <f t="shared" si="5"/>
        <v>2.25</v>
      </c>
      <c r="W66">
        <f t="shared" si="6"/>
        <v>4.375</v>
      </c>
      <c r="X66" t="s">
        <v>33</v>
      </c>
      <c r="Y66">
        <v>4.1</v>
      </c>
      <c r="Z66">
        <v>2.6</v>
      </c>
      <c r="AA66">
        <v>2.3</v>
      </c>
      <c r="AB66">
        <v>4.3</v>
      </c>
      <c r="AC66" s="1">
        <v>36188</v>
      </c>
      <c r="AD66" t="s">
        <v>77</v>
      </c>
      <c r="AE66" s="1">
        <v>36214</v>
      </c>
      <c r="AF66" s="4" t="s">
        <v>119</v>
      </c>
      <c r="AG66" s="4">
        <v>8947.6</v>
      </c>
      <c r="AH66" s="4">
        <v>9507.9</v>
      </c>
      <c r="AI66" s="4">
        <v>8639.5</v>
      </c>
      <c r="AJ66" s="4">
        <v>9037.2</v>
      </c>
      <c r="AM66" s="4" t="s">
        <v>33</v>
      </c>
      <c r="AN66" s="4">
        <v>2.6</v>
      </c>
      <c r="AO66" s="4" t="s">
        <v>33</v>
      </c>
      <c r="AP66" s="4">
        <v>4.1</v>
      </c>
      <c r="AQ66" s="4">
        <f t="shared" si="8"/>
        <v>6.2620143949215334</v>
      </c>
      <c r="AR66" s="4">
        <f t="shared" si="9"/>
        <v>4.603275652526206</v>
      </c>
      <c r="AS66" s="4">
        <f t="shared" si="7"/>
        <v>2.6</v>
      </c>
      <c r="AT66" s="4">
        <f t="shared" si="10"/>
        <v>4.1</v>
      </c>
      <c r="AU66" t="s">
        <v>26</v>
      </c>
      <c r="AV66" t="s">
        <v>31</v>
      </c>
      <c r="AW66" t="s">
        <v>130</v>
      </c>
      <c r="AX66" t="s">
        <v>128</v>
      </c>
    </row>
    <row r="67" spans="1:50" ht="12.75">
      <c r="A67">
        <v>1999</v>
      </c>
      <c r="B67">
        <v>2</v>
      </c>
      <c r="C67" t="s">
        <v>2</v>
      </c>
      <c r="E67">
        <v>4.75</v>
      </c>
      <c r="F67">
        <v>5.5</v>
      </c>
      <c r="G67">
        <v>5</v>
      </c>
      <c r="H67">
        <v>5.5</v>
      </c>
      <c r="I67">
        <v>3.25</v>
      </c>
      <c r="J67">
        <v>4</v>
      </c>
      <c r="K67">
        <v>3.5</v>
      </c>
      <c r="L67">
        <v>3.75</v>
      </c>
      <c r="M67">
        <v>1.75</v>
      </c>
      <c r="N67">
        <v>2.5</v>
      </c>
      <c r="O67">
        <v>2.25</v>
      </c>
      <c r="P67">
        <v>2.5</v>
      </c>
      <c r="Q67">
        <v>4</v>
      </c>
      <c r="R67">
        <v>4.5</v>
      </c>
      <c r="S67">
        <v>4</v>
      </c>
      <c r="T67">
        <v>4.25</v>
      </c>
      <c r="U67">
        <f t="shared" si="4"/>
        <v>3.625</v>
      </c>
      <c r="V67">
        <f t="shared" si="5"/>
        <v>2.375</v>
      </c>
      <c r="W67">
        <f t="shared" si="6"/>
        <v>4.125</v>
      </c>
      <c r="X67" t="s">
        <v>33</v>
      </c>
      <c r="Y67">
        <v>5.2</v>
      </c>
      <c r="Z67">
        <v>3.7</v>
      </c>
      <c r="AA67">
        <v>2.3</v>
      </c>
      <c r="AB67">
        <v>4.1</v>
      </c>
      <c r="AC67" s="1">
        <v>36334</v>
      </c>
      <c r="AD67" t="s">
        <v>78</v>
      </c>
      <c r="AE67" s="1">
        <v>36363</v>
      </c>
      <c r="AF67" s="4" t="s">
        <v>119</v>
      </c>
      <c r="AG67" s="4">
        <v>8947.6</v>
      </c>
      <c r="AH67" s="4">
        <v>9507.9</v>
      </c>
      <c r="AI67" s="4">
        <v>8639.5</v>
      </c>
      <c r="AJ67" s="4">
        <v>9037.2</v>
      </c>
      <c r="AM67" s="4" t="s">
        <v>33</v>
      </c>
      <c r="AN67" s="4">
        <v>2.6</v>
      </c>
      <c r="AO67" s="4" t="s">
        <v>33</v>
      </c>
      <c r="AP67" s="4">
        <v>4.1</v>
      </c>
      <c r="AQ67" s="4">
        <f t="shared" si="8"/>
        <v>6.2620143949215334</v>
      </c>
      <c r="AR67" s="4">
        <f t="shared" si="9"/>
        <v>4.603275652526206</v>
      </c>
      <c r="AS67" s="4">
        <f t="shared" si="7"/>
        <v>2.6</v>
      </c>
      <c r="AT67" s="4">
        <f t="shared" si="10"/>
        <v>4.1</v>
      </c>
      <c r="AU67" t="s">
        <v>26</v>
      </c>
      <c r="AV67" t="s">
        <v>31</v>
      </c>
      <c r="AW67" t="s">
        <v>130</v>
      </c>
      <c r="AX67" t="s">
        <v>128</v>
      </c>
    </row>
    <row r="68" spans="1:50" ht="12.75">
      <c r="A68">
        <v>1999</v>
      </c>
      <c r="B68">
        <v>2</v>
      </c>
      <c r="C68" t="s">
        <v>4</v>
      </c>
      <c r="E68">
        <v>4</v>
      </c>
      <c r="F68">
        <v>5.25</v>
      </c>
      <c r="G68">
        <v>4</v>
      </c>
      <c r="H68">
        <v>5</v>
      </c>
      <c r="I68">
        <v>2</v>
      </c>
      <c r="J68">
        <v>3.5</v>
      </c>
      <c r="K68">
        <v>2.5</v>
      </c>
      <c r="L68">
        <v>3</v>
      </c>
      <c r="M68">
        <v>1.5</v>
      </c>
      <c r="N68">
        <v>2.75</v>
      </c>
      <c r="O68">
        <v>2</v>
      </c>
      <c r="P68">
        <v>2.5</v>
      </c>
      <c r="Q68">
        <v>4</v>
      </c>
      <c r="R68">
        <v>4.5</v>
      </c>
      <c r="S68">
        <v>4.25</v>
      </c>
      <c r="T68">
        <v>4.5</v>
      </c>
      <c r="U68">
        <f t="shared" si="4"/>
        <v>2.75</v>
      </c>
      <c r="V68">
        <f t="shared" si="5"/>
        <v>2.25</v>
      </c>
      <c r="W68">
        <f t="shared" si="6"/>
        <v>4.375</v>
      </c>
      <c r="X68" t="s">
        <v>33</v>
      </c>
      <c r="Y68">
        <v>4.4</v>
      </c>
      <c r="Z68">
        <v>2.6</v>
      </c>
      <c r="AA68">
        <v>2.3</v>
      </c>
      <c r="AB68">
        <v>4.2</v>
      </c>
      <c r="AC68" s="1">
        <v>36334</v>
      </c>
      <c r="AD68" t="s">
        <v>78</v>
      </c>
      <c r="AE68" s="1">
        <v>36363</v>
      </c>
      <c r="AF68" s="4" t="s">
        <v>120</v>
      </c>
      <c r="AG68" s="4">
        <v>9559.7</v>
      </c>
      <c r="AH68" s="4">
        <v>10114.4</v>
      </c>
      <c r="AI68" s="4">
        <v>9084.1</v>
      </c>
      <c r="AJ68" s="4">
        <v>9393.7</v>
      </c>
      <c r="AM68" s="4" t="s">
        <v>33</v>
      </c>
      <c r="AN68" s="4">
        <v>3.4</v>
      </c>
      <c r="AO68" s="4" t="s">
        <v>33</v>
      </c>
      <c r="AP68" s="4">
        <v>4</v>
      </c>
      <c r="AQ68" s="4">
        <f t="shared" si="8"/>
        <v>5.802483341527442</v>
      </c>
      <c r="AR68" s="4">
        <f t="shared" si="9"/>
        <v>3.408152706377088</v>
      </c>
      <c r="AS68" s="4">
        <f t="shared" si="7"/>
        <v>3.4</v>
      </c>
      <c r="AT68" s="4">
        <f t="shared" si="10"/>
        <v>4</v>
      </c>
      <c r="AU68" t="s">
        <v>26</v>
      </c>
      <c r="AV68" t="s">
        <v>31</v>
      </c>
      <c r="AW68" t="s">
        <v>130</v>
      </c>
      <c r="AX68" t="s">
        <v>128</v>
      </c>
    </row>
    <row r="69" spans="1:50" ht="12.75">
      <c r="A69">
        <v>2000</v>
      </c>
      <c r="B69">
        <v>1</v>
      </c>
      <c r="C69" t="s">
        <v>2</v>
      </c>
      <c r="E69">
        <v>5</v>
      </c>
      <c r="F69">
        <v>6</v>
      </c>
      <c r="G69">
        <v>5.25</v>
      </c>
      <c r="H69">
        <v>5.5</v>
      </c>
      <c r="I69">
        <v>3.25</v>
      </c>
      <c r="J69">
        <v>4.25</v>
      </c>
      <c r="K69">
        <v>3.5</v>
      </c>
      <c r="L69">
        <v>3.75</v>
      </c>
      <c r="M69">
        <v>1.5</v>
      </c>
      <c r="N69">
        <v>2.5</v>
      </c>
      <c r="O69">
        <v>1.75</v>
      </c>
      <c r="P69">
        <v>2</v>
      </c>
      <c r="Q69">
        <v>4</v>
      </c>
      <c r="R69">
        <v>4.25</v>
      </c>
      <c r="S69">
        <v>4</v>
      </c>
      <c r="T69">
        <v>4.25</v>
      </c>
      <c r="U69">
        <f t="shared" si="4"/>
        <v>3.625</v>
      </c>
      <c r="V69">
        <f t="shared" si="5"/>
        <v>1.875</v>
      </c>
      <c r="W69">
        <f t="shared" si="6"/>
        <v>4.125</v>
      </c>
      <c r="X69" t="s">
        <v>155</v>
      </c>
      <c r="Y69">
        <v>6</v>
      </c>
      <c r="Z69">
        <v>4.1</v>
      </c>
      <c r="AA69">
        <v>2</v>
      </c>
      <c r="AB69">
        <v>4</v>
      </c>
      <c r="AC69" s="1">
        <v>36552</v>
      </c>
      <c r="AD69" t="s">
        <v>79</v>
      </c>
      <c r="AE69" s="1">
        <v>36573</v>
      </c>
      <c r="AF69" s="4" t="s">
        <v>120</v>
      </c>
      <c r="AG69" s="4">
        <v>9559.7</v>
      </c>
      <c r="AH69" s="4">
        <v>10114.4</v>
      </c>
      <c r="AI69" s="4">
        <v>9084.1</v>
      </c>
      <c r="AJ69" s="4">
        <v>9393.7</v>
      </c>
      <c r="AK69" s="4">
        <v>105.67</v>
      </c>
      <c r="AL69" s="4">
        <v>108.12</v>
      </c>
      <c r="AO69" s="4" t="s">
        <v>33</v>
      </c>
      <c r="AP69" s="4">
        <v>4</v>
      </c>
      <c r="AQ69" s="4">
        <f t="shared" si="8"/>
        <v>5.802483341527442</v>
      </c>
      <c r="AR69" s="4">
        <f t="shared" si="9"/>
        <v>3.408152706377088</v>
      </c>
      <c r="AS69" s="4">
        <f aca="true" t="shared" si="11" ref="AS69:AS74">100*((AL69/AK69)-1)</f>
        <v>2.3185388473549784</v>
      </c>
      <c r="AT69" s="4">
        <f t="shared" si="10"/>
        <v>4</v>
      </c>
      <c r="AU69" t="s">
        <v>26</v>
      </c>
      <c r="AV69" t="s">
        <v>31</v>
      </c>
      <c r="AW69" t="s">
        <v>32</v>
      </c>
      <c r="AX69" t="s">
        <v>128</v>
      </c>
    </row>
    <row r="70" spans="1:51" ht="12.75">
      <c r="A70">
        <v>2000</v>
      </c>
      <c r="B70">
        <v>2</v>
      </c>
      <c r="C70" t="s">
        <v>2</v>
      </c>
      <c r="E70">
        <v>6</v>
      </c>
      <c r="F70">
        <v>7.25</v>
      </c>
      <c r="G70">
        <v>6.25</v>
      </c>
      <c r="H70">
        <v>6.75</v>
      </c>
      <c r="I70">
        <v>3.75</v>
      </c>
      <c r="J70">
        <v>5</v>
      </c>
      <c r="K70">
        <v>4</v>
      </c>
      <c r="L70">
        <v>4.5</v>
      </c>
      <c r="M70">
        <v>2</v>
      </c>
      <c r="N70">
        <v>2.75</v>
      </c>
      <c r="O70">
        <v>2.5</v>
      </c>
      <c r="P70">
        <v>2.75</v>
      </c>
      <c r="Q70">
        <v>4</v>
      </c>
      <c r="R70">
        <v>4.25</v>
      </c>
      <c r="S70">
        <v>4</v>
      </c>
      <c r="T70">
        <v>4</v>
      </c>
      <c r="U70">
        <f t="shared" si="4"/>
        <v>4.25</v>
      </c>
      <c r="V70">
        <f t="shared" si="5"/>
        <v>2.625</v>
      </c>
      <c r="W70">
        <f t="shared" si="6"/>
        <v>4</v>
      </c>
      <c r="X70" t="s">
        <v>155</v>
      </c>
      <c r="Y70">
        <v>6.7</v>
      </c>
      <c r="Z70">
        <v>4.3</v>
      </c>
      <c r="AA70">
        <v>2.6</v>
      </c>
      <c r="AB70">
        <v>3.9</v>
      </c>
      <c r="AC70" s="1">
        <v>36698</v>
      </c>
      <c r="AD70" t="s">
        <v>80</v>
      </c>
      <c r="AE70" s="1">
        <v>36727</v>
      </c>
      <c r="AF70" s="4" t="s">
        <v>120</v>
      </c>
      <c r="AG70" s="4">
        <v>9559.7</v>
      </c>
      <c r="AH70" s="4">
        <v>10114.4</v>
      </c>
      <c r="AI70" s="4">
        <v>9084.1</v>
      </c>
      <c r="AJ70" s="4">
        <v>9393.7</v>
      </c>
      <c r="AK70" s="4">
        <v>105.67</v>
      </c>
      <c r="AL70" s="4">
        <v>108.12</v>
      </c>
      <c r="AO70" s="4" t="s">
        <v>33</v>
      </c>
      <c r="AP70" s="4">
        <v>4</v>
      </c>
      <c r="AQ70" s="4">
        <f t="shared" si="8"/>
        <v>5.802483341527442</v>
      </c>
      <c r="AR70" s="4">
        <f t="shared" si="9"/>
        <v>3.408152706377088</v>
      </c>
      <c r="AS70" s="4">
        <f t="shared" si="11"/>
        <v>2.3185388473549784</v>
      </c>
      <c r="AT70" s="4">
        <f t="shared" si="10"/>
        <v>4</v>
      </c>
      <c r="AU70" t="s">
        <v>26</v>
      </c>
      <c r="AV70" t="s">
        <v>31</v>
      </c>
      <c r="AW70" t="s">
        <v>32</v>
      </c>
      <c r="AX70" t="s">
        <v>128</v>
      </c>
      <c r="AY70" t="s">
        <v>177</v>
      </c>
    </row>
    <row r="71" spans="1:50" ht="12.75">
      <c r="A71">
        <v>2000</v>
      </c>
      <c r="B71">
        <v>2</v>
      </c>
      <c r="C71" t="s">
        <v>4</v>
      </c>
      <c r="E71">
        <v>5</v>
      </c>
      <c r="F71">
        <v>6.25</v>
      </c>
      <c r="G71">
        <v>5.5</v>
      </c>
      <c r="H71">
        <v>6</v>
      </c>
      <c r="I71">
        <v>2.5</v>
      </c>
      <c r="J71">
        <v>4</v>
      </c>
      <c r="K71">
        <v>3.25</v>
      </c>
      <c r="L71">
        <v>3.75</v>
      </c>
      <c r="M71">
        <v>1.75</v>
      </c>
      <c r="N71">
        <v>3</v>
      </c>
      <c r="O71">
        <v>2</v>
      </c>
      <c r="P71">
        <v>2.5</v>
      </c>
      <c r="Q71">
        <v>4</v>
      </c>
      <c r="R71">
        <v>4.5</v>
      </c>
      <c r="S71">
        <v>4</v>
      </c>
      <c r="T71">
        <v>4.25</v>
      </c>
      <c r="U71">
        <f t="shared" si="4"/>
        <v>3.5</v>
      </c>
      <c r="V71">
        <f t="shared" si="5"/>
        <v>2.25</v>
      </c>
      <c r="W71">
        <f t="shared" si="6"/>
        <v>4.125</v>
      </c>
      <c r="X71" t="s">
        <v>155</v>
      </c>
      <c r="Y71">
        <v>5.5</v>
      </c>
      <c r="Z71">
        <v>3.5</v>
      </c>
      <c r="AA71">
        <v>2</v>
      </c>
      <c r="AB71">
        <v>4.1</v>
      </c>
      <c r="AC71" s="1">
        <v>36698</v>
      </c>
      <c r="AD71" t="s">
        <v>80</v>
      </c>
      <c r="AE71" s="1">
        <v>36727</v>
      </c>
      <c r="AF71" s="4" t="s">
        <v>121</v>
      </c>
      <c r="AG71" s="4">
        <v>10027.9</v>
      </c>
      <c r="AH71" s="4">
        <v>10263.3</v>
      </c>
      <c r="AI71" s="4">
        <v>9303.9</v>
      </c>
      <c r="AJ71" s="4">
        <v>9348.6</v>
      </c>
      <c r="AK71" s="4">
        <v>108.37</v>
      </c>
      <c r="AL71" s="4">
        <v>109.76</v>
      </c>
      <c r="AO71" s="4" t="s">
        <v>125</v>
      </c>
      <c r="AP71" s="4">
        <v>5.6</v>
      </c>
      <c r="AQ71" s="4">
        <f t="shared" si="8"/>
        <v>2.347450612790314</v>
      </c>
      <c r="AR71" s="4">
        <f t="shared" si="9"/>
        <v>0.4804436849063398</v>
      </c>
      <c r="AS71" s="4">
        <f t="shared" si="11"/>
        <v>1.2826427978222865</v>
      </c>
      <c r="AT71" s="4">
        <f t="shared" si="10"/>
        <v>5.6</v>
      </c>
      <c r="AU71" t="s">
        <v>26</v>
      </c>
      <c r="AV71" t="s">
        <v>31</v>
      </c>
      <c r="AW71" t="s">
        <v>32</v>
      </c>
      <c r="AX71" t="s">
        <v>128</v>
      </c>
    </row>
    <row r="72" spans="1:51" ht="12.75">
      <c r="A72">
        <v>2001</v>
      </c>
      <c r="B72">
        <v>1</v>
      </c>
      <c r="C72" t="s">
        <v>2</v>
      </c>
      <c r="E72">
        <v>3.75</v>
      </c>
      <c r="F72">
        <v>5.25</v>
      </c>
      <c r="G72">
        <v>4</v>
      </c>
      <c r="H72">
        <v>5</v>
      </c>
      <c r="I72">
        <v>2</v>
      </c>
      <c r="J72">
        <v>2.75</v>
      </c>
      <c r="K72">
        <v>2</v>
      </c>
      <c r="L72">
        <v>2.5</v>
      </c>
      <c r="M72">
        <v>1.75</v>
      </c>
      <c r="N72">
        <v>2.5</v>
      </c>
      <c r="O72">
        <v>1.75</v>
      </c>
      <c r="P72">
        <v>2.25</v>
      </c>
      <c r="Q72">
        <v>4.5</v>
      </c>
      <c r="R72">
        <v>5</v>
      </c>
      <c r="S72">
        <v>4.5</v>
      </c>
      <c r="T72">
        <v>4.5</v>
      </c>
      <c r="U72">
        <f>(K72+L72)/2</f>
        <v>2.25</v>
      </c>
      <c r="V72">
        <f>(O72+P72)/2</f>
        <v>2</v>
      </c>
      <c r="W72">
        <f>(S72+T72)/2</f>
        <v>4.5</v>
      </c>
      <c r="X72" t="s">
        <v>155</v>
      </c>
      <c r="Y72">
        <v>3.8</v>
      </c>
      <c r="Z72">
        <v>1.8</v>
      </c>
      <c r="AA72">
        <v>1.8</v>
      </c>
      <c r="AB72">
        <v>5.2</v>
      </c>
      <c r="AC72" s="1">
        <v>36916</v>
      </c>
      <c r="AD72" t="s">
        <v>81</v>
      </c>
      <c r="AE72" s="1">
        <v>36935</v>
      </c>
      <c r="AF72" s="4" t="s">
        <v>121</v>
      </c>
      <c r="AG72" s="4">
        <v>10027.9</v>
      </c>
      <c r="AH72" s="4">
        <v>10263.3</v>
      </c>
      <c r="AI72" s="4">
        <v>9303.9</v>
      </c>
      <c r="AJ72" s="4">
        <v>9348.6</v>
      </c>
      <c r="AK72" s="4">
        <v>108.37</v>
      </c>
      <c r="AL72" s="4">
        <v>109.76</v>
      </c>
      <c r="AO72" s="4" t="s">
        <v>125</v>
      </c>
      <c r="AP72" s="4">
        <v>5.6</v>
      </c>
      <c r="AQ72" s="4">
        <f t="shared" si="8"/>
        <v>2.347450612790314</v>
      </c>
      <c r="AR72" s="4">
        <f t="shared" si="9"/>
        <v>0.4804436849063398</v>
      </c>
      <c r="AS72" s="4">
        <f t="shared" si="11"/>
        <v>1.2826427978222865</v>
      </c>
      <c r="AT72" s="4">
        <f t="shared" si="10"/>
        <v>5.6</v>
      </c>
      <c r="AU72" t="s">
        <v>26</v>
      </c>
      <c r="AV72" t="s">
        <v>31</v>
      </c>
      <c r="AW72" t="s">
        <v>32</v>
      </c>
      <c r="AX72" t="s">
        <v>128</v>
      </c>
      <c r="AY72" t="s">
        <v>178</v>
      </c>
    </row>
    <row r="73" spans="1:50" ht="12.75">
      <c r="A73">
        <v>2001</v>
      </c>
      <c r="B73">
        <v>2</v>
      </c>
      <c r="C73" t="s">
        <v>2</v>
      </c>
      <c r="E73">
        <v>3.25</v>
      </c>
      <c r="F73">
        <v>5</v>
      </c>
      <c r="G73">
        <v>3.5</v>
      </c>
      <c r="H73">
        <v>4.25</v>
      </c>
      <c r="I73">
        <v>1</v>
      </c>
      <c r="J73">
        <v>2</v>
      </c>
      <c r="K73">
        <v>1.25</v>
      </c>
      <c r="L73">
        <v>2</v>
      </c>
      <c r="M73">
        <v>2</v>
      </c>
      <c r="N73">
        <v>2.75</v>
      </c>
      <c r="O73">
        <v>2</v>
      </c>
      <c r="P73">
        <v>2.5</v>
      </c>
      <c r="Q73">
        <v>4.75</v>
      </c>
      <c r="R73">
        <v>5</v>
      </c>
      <c r="S73">
        <v>4.75</v>
      </c>
      <c r="T73">
        <v>5</v>
      </c>
      <c r="U73">
        <f>(K73+L73)/2</f>
        <v>1.625</v>
      </c>
      <c r="V73">
        <f>(O73+P73)/2</f>
        <v>2.25</v>
      </c>
      <c r="W73">
        <f>(S73+T73)/2</f>
        <v>4.875</v>
      </c>
      <c r="X73" t="s">
        <v>155</v>
      </c>
      <c r="Y73">
        <v>3.7</v>
      </c>
      <c r="Z73">
        <v>1.5</v>
      </c>
      <c r="AA73">
        <v>2</v>
      </c>
      <c r="AB73">
        <v>5.2</v>
      </c>
      <c r="AC73" s="1">
        <v>36911</v>
      </c>
      <c r="AD73" t="s">
        <v>82</v>
      </c>
      <c r="AE73" s="1">
        <v>37090</v>
      </c>
      <c r="AF73" s="4" t="s">
        <v>121</v>
      </c>
      <c r="AG73" s="4">
        <v>10027.9</v>
      </c>
      <c r="AH73" s="4">
        <v>10263.3</v>
      </c>
      <c r="AI73" s="4">
        <v>9303.9</v>
      </c>
      <c r="AJ73" s="4">
        <v>9348.6</v>
      </c>
      <c r="AK73" s="4">
        <v>108.37</v>
      </c>
      <c r="AL73" s="4">
        <v>109.76</v>
      </c>
      <c r="AO73" s="4" t="s">
        <v>125</v>
      </c>
      <c r="AP73" s="4">
        <v>5.6</v>
      </c>
      <c r="AQ73" s="4">
        <f t="shared" si="8"/>
        <v>2.347450612790314</v>
      </c>
      <c r="AR73" s="4">
        <f t="shared" si="9"/>
        <v>0.4804436849063398</v>
      </c>
      <c r="AS73" s="4">
        <f t="shared" si="11"/>
        <v>1.2826427978222865</v>
      </c>
      <c r="AT73" s="4">
        <f t="shared" si="10"/>
        <v>5.6</v>
      </c>
      <c r="AU73" t="s">
        <v>26</v>
      </c>
      <c r="AV73" t="s">
        <v>31</v>
      </c>
      <c r="AW73" t="s">
        <v>32</v>
      </c>
      <c r="AX73" t="s">
        <v>128</v>
      </c>
    </row>
    <row r="74" spans="1:50" ht="12.75">
      <c r="A74">
        <v>2001</v>
      </c>
      <c r="B74">
        <v>2</v>
      </c>
      <c r="C74" t="s">
        <v>4</v>
      </c>
      <c r="E74">
        <v>4.75</v>
      </c>
      <c r="F74">
        <v>6</v>
      </c>
      <c r="G74">
        <v>5</v>
      </c>
      <c r="H74">
        <v>5.5</v>
      </c>
      <c r="I74">
        <v>3</v>
      </c>
      <c r="J74">
        <v>3.5</v>
      </c>
      <c r="K74">
        <v>3</v>
      </c>
      <c r="L74">
        <v>3.25</v>
      </c>
      <c r="M74">
        <v>1.5</v>
      </c>
      <c r="N74">
        <v>3</v>
      </c>
      <c r="O74">
        <v>1.75</v>
      </c>
      <c r="P74">
        <v>2.5</v>
      </c>
      <c r="Q74">
        <v>4.75</v>
      </c>
      <c r="R74">
        <v>5.5</v>
      </c>
      <c r="S74">
        <v>4.75</v>
      </c>
      <c r="T74">
        <v>5.25</v>
      </c>
      <c r="U74">
        <f>(K74+L74)/2</f>
        <v>3.125</v>
      </c>
      <c r="V74">
        <f>(O74+P74)/2</f>
        <v>2.125</v>
      </c>
      <c r="W74">
        <f>(S74+T74)/2</f>
        <v>5</v>
      </c>
      <c r="X74" t="s">
        <v>155</v>
      </c>
      <c r="Y74">
        <v>5.3</v>
      </c>
      <c r="Z74">
        <v>3.5</v>
      </c>
      <c r="AA74">
        <v>1.7</v>
      </c>
      <c r="AB74">
        <v>5.6</v>
      </c>
      <c r="AC74" s="1">
        <v>36911</v>
      </c>
      <c r="AD74" t="s">
        <v>82</v>
      </c>
      <c r="AE74" s="1">
        <v>37090</v>
      </c>
      <c r="AF74" s="4" t="s">
        <v>122</v>
      </c>
      <c r="AG74" s="4">
        <v>10152.9</v>
      </c>
      <c r="AH74" s="4">
        <v>10588.8</v>
      </c>
      <c r="AI74" s="4">
        <v>9248.8</v>
      </c>
      <c r="AJ74" s="4">
        <v>9518.2</v>
      </c>
      <c r="AK74" s="4">
        <v>109.84</v>
      </c>
      <c r="AL74" s="4">
        <v>111.87</v>
      </c>
      <c r="AO74" s="4" t="s">
        <v>125</v>
      </c>
      <c r="AP74" s="4">
        <v>5.9</v>
      </c>
      <c r="AQ74" s="4">
        <f t="shared" si="8"/>
        <v>4.29335460804301</v>
      </c>
      <c r="AR74" s="4">
        <f t="shared" si="9"/>
        <v>2.912810310526792</v>
      </c>
      <c r="AS74" s="4">
        <f t="shared" si="11"/>
        <v>1.8481427530954164</v>
      </c>
      <c r="AT74" s="4">
        <f t="shared" si="10"/>
        <v>5.9</v>
      </c>
      <c r="AU74" t="s">
        <v>26</v>
      </c>
      <c r="AV74" t="s">
        <v>31</v>
      </c>
      <c r="AW74" t="s">
        <v>32</v>
      </c>
      <c r="AX74" t="s">
        <v>128</v>
      </c>
    </row>
    <row r="76" spans="33:46" ht="12.75"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  <row r="77" spans="33:46" ht="12.75"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</row>
  </sheetData>
  <mergeCells count="26">
    <mergeCell ref="U3:W3"/>
    <mergeCell ref="U4:W4"/>
    <mergeCell ref="E2:W2"/>
    <mergeCell ref="E3:H3"/>
    <mergeCell ref="I3:L3"/>
    <mergeCell ref="M3:P3"/>
    <mergeCell ref="Q3:T3"/>
    <mergeCell ref="M4:N4"/>
    <mergeCell ref="O4:P4"/>
    <mergeCell ref="Q4:R4"/>
    <mergeCell ref="S4:T4"/>
    <mergeCell ref="E4:F4"/>
    <mergeCell ref="G4:H4"/>
    <mergeCell ref="I4:J4"/>
    <mergeCell ref="K4:L4"/>
    <mergeCell ref="AF3:AT3"/>
    <mergeCell ref="AM4:AN4"/>
    <mergeCell ref="AO4:AP4"/>
    <mergeCell ref="AG5:AH5"/>
    <mergeCell ref="AI5:AJ5"/>
    <mergeCell ref="AK5:AL5"/>
    <mergeCell ref="AF4:AL4"/>
    <mergeCell ref="AC4:AE4"/>
    <mergeCell ref="X4:AB4"/>
    <mergeCell ref="AU4:AX4"/>
    <mergeCell ref="AQ4:AT4"/>
  </mergeCells>
  <printOptions/>
  <pageMargins left="0.75" right="0.75" top="1" bottom="1" header="0.5" footer="0.5"/>
  <pageSetup horizontalDpi="300" verticalDpi="300" orientation="landscape" r:id="rId1"/>
  <ignoredErrors>
    <ignoredError sqref="D10:D14 D18:D21 D27:D32 D50:D57 D22:D24" numberStoredAsText="1"/>
    <ignoredError sqref="BF3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7"/>
  <sheetViews>
    <sheetView tabSelected="1" workbookViewId="0" topLeftCell="A1">
      <selection activeCell="A95" sqref="A95"/>
    </sheetView>
  </sheetViews>
  <sheetFormatPr defaultColWidth="9.140625" defaultRowHeight="12.75"/>
  <cols>
    <col min="1" max="1" width="5.8515625" style="0" customWidth="1"/>
    <col min="2" max="2" width="6.140625" style="0" customWidth="1"/>
    <col min="3" max="3" width="11.7109375" style="0" customWidth="1"/>
  </cols>
  <sheetData>
    <row r="1" spans="1:15" ht="12.75">
      <c r="A1" t="s">
        <v>0</v>
      </c>
      <c r="B1" t="s">
        <v>1</v>
      </c>
      <c r="C1" t="s">
        <v>3</v>
      </c>
      <c r="D1" t="s">
        <v>144</v>
      </c>
      <c r="E1" t="s">
        <v>145</v>
      </c>
      <c r="F1" t="s">
        <v>146</v>
      </c>
      <c r="G1" t="s">
        <v>147</v>
      </c>
      <c r="H1" t="s">
        <v>148</v>
      </c>
      <c r="I1" t="s">
        <v>149</v>
      </c>
      <c r="J1" t="s">
        <v>150</v>
      </c>
      <c r="K1" t="s">
        <v>151</v>
      </c>
      <c r="L1" t="s">
        <v>152</v>
      </c>
      <c r="N1" t="s">
        <v>167</v>
      </c>
      <c r="O1" t="s">
        <v>168</v>
      </c>
    </row>
    <row r="2" spans="1:15" ht="12.75">
      <c r="A2">
        <v>1979</v>
      </c>
      <c r="B2">
        <v>2</v>
      </c>
      <c r="C2" t="s">
        <v>2</v>
      </c>
      <c r="D2">
        <v>-1.25</v>
      </c>
      <c r="E2">
        <v>10.25</v>
      </c>
      <c r="F2">
        <v>6.625</v>
      </c>
      <c r="G2">
        <v>-1.279423199264873</v>
      </c>
      <c r="H2">
        <v>9.555918989099954</v>
      </c>
      <c r="I2">
        <v>6.9</v>
      </c>
      <c r="J2">
        <v>0.9603252488433967</v>
      </c>
      <c r="K2">
        <v>8.871585396987491</v>
      </c>
      <c r="L2">
        <v>5.9</v>
      </c>
      <c r="N2">
        <v>71179</v>
      </c>
      <c r="O2">
        <v>0.76079668242</v>
      </c>
    </row>
    <row r="3" spans="1:12" ht="12.75">
      <c r="A3">
        <v>1979</v>
      </c>
      <c r="B3">
        <v>2</v>
      </c>
      <c r="C3" t="s">
        <v>4</v>
      </c>
      <c r="D3">
        <v>0.75</v>
      </c>
      <c r="E3">
        <v>9.5</v>
      </c>
      <c r="F3">
        <v>7.625</v>
      </c>
      <c r="G3">
        <v>0.7661463554346382</v>
      </c>
      <c r="H3">
        <v>8.958986094294108</v>
      </c>
      <c r="I3">
        <v>7.9</v>
      </c>
      <c r="J3">
        <v>-0.3354353951428912</v>
      </c>
      <c r="K3">
        <v>9.756971397862312</v>
      </c>
      <c r="L3">
        <v>7.5</v>
      </c>
    </row>
    <row r="4" spans="1:15" ht="12.75">
      <c r="A4">
        <v>1980</v>
      </c>
      <c r="B4">
        <v>1</v>
      </c>
      <c r="C4" t="s">
        <v>2</v>
      </c>
      <c r="D4">
        <v>-1</v>
      </c>
      <c r="E4">
        <v>10</v>
      </c>
      <c r="F4">
        <v>7.375</v>
      </c>
      <c r="G4">
        <v>-2.1760289210233763</v>
      </c>
      <c r="H4">
        <v>9.334105515830448</v>
      </c>
      <c r="I4">
        <v>7.7</v>
      </c>
      <c r="J4">
        <v>-0.3354353951428912</v>
      </c>
      <c r="K4">
        <v>9.756971397862312</v>
      </c>
      <c r="L4">
        <v>7.5</v>
      </c>
      <c r="N4">
        <v>20580</v>
      </c>
      <c r="O4">
        <v>0.196964438069</v>
      </c>
    </row>
    <row r="5" spans="1:15" ht="12.75">
      <c r="A5">
        <v>1980</v>
      </c>
      <c r="B5">
        <v>2</v>
      </c>
      <c r="C5" t="s">
        <v>2</v>
      </c>
      <c r="D5">
        <v>-3.75</v>
      </c>
      <c r="E5">
        <v>9.5</v>
      </c>
      <c r="F5">
        <v>8.875</v>
      </c>
      <c r="G5">
        <v>-4</v>
      </c>
      <c r="H5">
        <v>9.444218191440346</v>
      </c>
      <c r="I5">
        <v>8.9</v>
      </c>
      <c r="J5">
        <v>-0.3354353951428912</v>
      </c>
      <c r="K5">
        <v>9.756971397862312</v>
      </c>
      <c r="L5">
        <v>7.5</v>
      </c>
      <c r="N5">
        <v>70980</v>
      </c>
      <c r="O5">
        <v>0.403119427007</v>
      </c>
    </row>
    <row r="6" spans="1:12" ht="12.75">
      <c r="A6">
        <v>1980</v>
      </c>
      <c r="B6">
        <v>2</v>
      </c>
      <c r="C6" t="s">
        <v>4</v>
      </c>
      <c r="D6">
        <v>1.75</v>
      </c>
      <c r="E6">
        <v>8.625</v>
      </c>
      <c r="F6">
        <v>8.625</v>
      </c>
      <c r="G6">
        <v>2.5</v>
      </c>
      <c r="H6">
        <v>8.749690636090257</v>
      </c>
      <c r="I6">
        <v>8.7</v>
      </c>
      <c r="J6">
        <v>0.8616047388260828</v>
      </c>
      <c r="K6">
        <v>8.862412273543319</v>
      </c>
      <c r="L6">
        <v>8.4</v>
      </c>
    </row>
    <row r="7" spans="1:15" ht="12.75">
      <c r="A7">
        <v>1981</v>
      </c>
      <c r="B7">
        <v>1</v>
      </c>
      <c r="C7" t="s">
        <v>2</v>
      </c>
      <c r="D7">
        <v>0</v>
      </c>
      <c r="E7">
        <v>9.75</v>
      </c>
      <c r="F7">
        <v>8.25</v>
      </c>
      <c r="G7">
        <v>0.1</v>
      </c>
      <c r="H7">
        <v>9.545489125615859</v>
      </c>
      <c r="I7">
        <v>8.5</v>
      </c>
      <c r="J7">
        <v>0.8616047388260828</v>
      </c>
      <c r="K7">
        <v>8.862412273543319</v>
      </c>
      <c r="L7">
        <v>8.4</v>
      </c>
      <c r="N7">
        <v>20381</v>
      </c>
      <c r="O7">
        <v>-0.783484174585</v>
      </c>
    </row>
    <row r="8" spans="1:15" ht="12.75">
      <c r="A8">
        <v>1981</v>
      </c>
      <c r="B8">
        <v>2</v>
      </c>
      <c r="C8" t="s">
        <v>2</v>
      </c>
      <c r="D8">
        <v>2.25</v>
      </c>
      <c r="E8">
        <v>8.25</v>
      </c>
      <c r="F8">
        <v>7.875</v>
      </c>
      <c r="G8">
        <v>2.5</v>
      </c>
      <c r="H8">
        <v>8.096468363907071</v>
      </c>
      <c r="I8">
        <v>7.8</v>
      </c>
      <c r="J8">
        <v>0.8616047388260828</v>
      </c>
      <c r="K8">
        <v>8.862412273543319</v>
      </c>
      <c r="L8">
        <v>8.4</v>
      </c>
      <c r="N8">
        <v>70781</v>
      </c>
      <c r="O8">
        <v>-0.610960624837</v>
      </c>
    </row>
    <row r="9" spans="1:12" ht="12.75">
      <c r="A9">
        <v>1981</v>
      </c>
      <c r="B9">
        <v>2</v>
      </c>
      <c r="C9" t="s">
        <v>4</v>
      </c>
      <c r="D9">
        <v>2.5</v>
      </c>
      <c r="E9">
        <v>7.5</v>
      </c>
      <c r="F9">
        <v>7.75</v>
      </c>
      <c r="G9">
        <v>1.2</v>
      </c>
      <c r="H9">
        <v>7.046472655567637</v>
      </c>
      <c r="I9">
        <v>8.3</v>
      </c>
      <c r="J9">
        <v>-0.8657137104892243</v>
      </c>
      <c r="K9">
        <v>4.400893078640533</v>
      </c>
      <c r="L9">
        <v>10.7</v>
      </c>
    </row>
    <row r="10" spans="1:15" ht="12.75">
      <c r="A10">
        <v>1982</v>
      </c>
      <c r="B10">
        <v>1</v>
      </c>
      <c r="C10" t="s">
        <v>2</v>
      </c>
      <c r="D10">
        <v>1.75</v>
      </c>
      <c r="E10">
        <v>6.875</v>
      </c>
      <c r="F10">
        <v>8.875</v>
      </c>
      <c r="G10">
        <v>1.3</v>
      </c>
      <c r="H10">
        <v>6.443669332905944</v>
      </c>
      <c r="I10">
        <v>9.3</v>
      </c>
      <c r="J10">
        <v>-0.8657137104892243</v>
      </c>
      <c r="K10">
        <v>4.400893078640533</v>
      </c>
      <c r="L10">
        <v>10.7</v>
      </c>
      <c r="N10">
        <v>20282</v>
      </c>
      <c r="O10">
        <v>1.021145227242</v>
      </c>
    </row>
    <row r="11" spans="1:15" ht="12.75">
      <c r="A11">
        <v>1982</v>
      </c>
      <c r="B11">
        <v>2</v>
      </c>
      <c r="C11" t="s">
        <v>2</v>
      </c>
      <c r="D11">
        <v>1</v>
      </c>
      <c r="E11">
        <v>5.375</v>
      </c>
      <c r="F11">
        <v>9.375</v>
      </c>
      <c r="G11">
        <v>0.6</v>
      </c>
      <c r="H11">
        <v>5.249946919305959</v>
      </c>
      <c r="I11">
        <v>9.5</v>
      </c>
      <c r="J11">
        <v>-0.8657137104892243</v>
      </c>
      <c r="K11">
        <v>4.400893078640533</v>
      </c>
      <c r="L11">
        <v>10.7</v>
      </c>
      <c r="N11">
        <v>70182</v>
      </c>
      <c r="O11">
        <v>-0.196263006299</v>
      </c>
    </row>
    <row r="12" spans="1:12" ht="12.75">
      <c r="A12">
        <v>1982</v>
      </c>
      <c r="B12">
        <v>2</v>
      </c>
      <c r="C12" t="s">
        <v>4</v>
      </c>
      <c r="D12">
        <v>3.25</v>
      </c>
      <c r="E12">
        <v>4.875</v>
      </c>
      <c r="F12">
        <v>9</v>
      </c>
      <c r="G12">
        <v>3</v>
      </c>
      <c r="H12">
        <v>3.8734565095469353</v>
      </c>
      <c r="I12">
        <v>9.1</v>
      </c>
      <c r="J12">
        <v>6.199770378874847</v>
      </c>
      <c r="K12">
        <v>4.0619047619047555</v>
      </c>
      <c r="L12">
        <v>8.5</v>
      </c>
    </row>
    <row r="13" spans="1:15" ht="12.75">
      <c r="A13">
        <v>1983</v>
      </c>
      <c r="B13">
        <v>1</v>
      </c>
      <c r="C13" t="s">
        <v>2</v>
      </c>
      <c r="D13">
        <v>4</v>
      </c>
      <c r="E13">
        <v>4.5</v>
      </c>
      <c r="F13">
        <v>10.15</v>
      </c>
      <c r="G13">
        <v>3.5</v>
      </c>
      <c r="H13">
        <v>4.342117516395261</v>
      </c>
      <c r="I13">
        <v>10.6</v>
      </c>
      <c r="J13">
        <v>6.199770378874847</v>
      </c>
      <c r="K13">
        <v>4.0619047619047555</v>
      </c>
      <c r="L13">
        <v>8.5</v>
      </c>
      <c r="N13">
        <v>20983</v>
      </c>
      <c r="O13">
        <v>0.184811931598</v>
      </c>
    </row>
    <row r="14" spans="1:15" ht="12.75">
      <c r="A14">
        <v>1983</v>
      </c>
      <c r="B14">
        <v>2</v>
      </c>
      <c r="C14" t="s">
        <v>2</v>
      </c>
      <c r="D14">
        <v>5.375</v>
      </c>
      <c r="E14">
        <v>4.5</v>
      </c>
      <c r="F14">
        <v>9.5</v>
      </c>
      <c r="G14">
        <v>5.5</v>
      </c>
      <c r="H14">
        <v>3.8727663574989357</v>
      </c>
      <c r="I14">
        <v>9.4</v>
      </c>
      <c r="J14">
        <v>6.199770378874847</v>
      </c>
      <c r="K14">
        <v>4.0619047619047555</v>
      </c>
      <c r="L14">
        <v>8.5</v>
      </c>
      <c r="N14">
        <v>71383</v>
      </c>
      <c r="O14">
        <v>-0.00784959269</v>
      </c>
    </row>
    <row r="15" spans="1:12" ht="12.75">
      <c r="A15">
        <v>1983</v>
      </c>
      <c r="B15">
        <v>2</v>
      </c>
      <c r="C15" t="s">
        <v>4</v>
      </c>
      <c r="D15">
        <v>4.25</v>
      </c>
      <c r="E15">
        <v>4.625</v>
      </c>
      <c r="F15">
        <v>8.5</v>
      </c>
      <c r="G15">
        <v>4.2</v>
      </c>
      <c r="H15">
        <v>4.005988756573542</v>
      </c>
      <c r="I15">
        <v>8.6</v>
      </c>
      <c r="J15">
        <v>5.703567113880581</v>
      </c>
      <c r="K15">
        <v>3.6157829613674863</v>
      </c>
      <c r="L15">
        <v>7.2</v>
      </c>
    </row>
    <row r="16" spans="1:15" ht="12.75">
      <c r="A16">
        <v>1984</v>
      </c>
      <c r="B16">
        <v>1</v>
      </c>
      <c r="C16" t="s">
        <v>2</v>
      </c>
      <c r="D16">
        <v>4.375</v>
      </c>
      <c r="E16">
        <v>4.75</v>
      </c>
      <c r="F16">
        <v>7.625</v>
      </c>
      <c r="G16">
        <v>4.3</v>
      </c>
      <c r="H16">
        <v>4.571058177429155</v>
      </c>
      <c r="I16">
        <v>7.5</v>
      </c>
      <c r="J16">
        <v>5.703567113880581</v>
      </c>
      <c r="K16">
        <v>3.6157829613674863</v>
      </c>
      <c r="L16">
        <v>7.2</v>
      </c>
      <c r="N16">
        <v>13184</v>
      </c>
      <c r="O16">
        <v>0.257436465559</v>
      </c>
    </row>
    <row r="17" spans="1:15" ht="12.75">
      <c r="A17">
        <v>1984</v>
      </c>
      <c r="B17">
        <v>2</v>
      </c>
      <c r="C17" t="s">
        <v>2</v>
      </c>
      <c r="D17">
        <v>6.5</v>
      </c>
      <c r="E17">
        <v>4.25</v>
      </c>
      <c r="F17">
        <v>6.875</v>
      </c>
      <c r="G17">
        <v>6.3</v>
      </c>
      <c r="H17">
        <v>3.8362609845798534</v>
      </c>
      <c r="I17">
        <v>6.7</v>
      </c>
      <c r="J17">
        <v>5.703567113880581</v>
      </c>
      <c r="K17">
        <v>3.6157829613674863</v>
      </c>
      <c r="L17">
        <v>7.2</v>
      </c>
      <c r="N17">
        <v>71784</v>
      </c>
      <c r="O17">
        <v>0.326812846194</v>
      </c>
    </row>
    <row r="18" spans="1:12" ht="12.75">
      <c r="A18">
        <v>1984</v>
      </c>
      <c r="B18">
        <v>2</v>
      </c>
      <c r="C18" t="s">
        <v>4</v>
      </c>
      <c r="D18">
        <v>3.125</v>
      </c>
      <c r="E18">
        <v>5.375</v>
      </c>
      <c r="F18">
        <v>6.75</v>
      </c>
      <c r="G18">
        <v>2.8</v>
      </c>
      <c r="H18">
        <v>5.148137981843948</v>
      </c>
      <c r="I18">
        <v>6.4</v>
      </c>
      <c r="J18">
        <v>2.1390374331550888</v>
      </c>
      <c r="K18">
        <v>3.1021897810219023</v>
      </c>
      <c r="L18">
        <v>7</v>
      </c>
    </row>
    <row r="19" spans="1:15" ht="12.75">
      <c r="A19">
        <v>1985</v>
      </c>
      <c r="B19">
        <v>1</v>
      </c>
      <c r="C19" t="s">
        <v>2</v>
      </c>
      <c r="D19">
        <v>3.75</v>
      </c>
      <c r="E19">
        <v>3.75</v>
      </c>
      <c r="F19">
        <v>6.875</v>
      </c>
      <c r="G19">
        <v>3.6</v>
      </c>
      <c r="H19">
        <v>3.5544009747043637</v>
      </c>
      <c r="I19">
        <v>6.7</v>
      </c>
      <c r="J19">
        <v>2.1390374331550888</v>
      </c>
      <c r="K19">
        <v>3.1021897810219023</v>
      </c>
      <c r="L19">
        <v>7</v>
      </c>
      <c r="N19">
        <v>21385</v>
      </c>
      <c r="O19">
        <v>-0.157752492982</v>
      </c>
    </row>
    <row r="20" spans="1:15" ht="12.75">
      <c r="A20">
        <v>1985</v>
      </c>
      <c r="B20">
        <v>2</v>
      </c>
      <c r="C20" t="s">
        <v>2</v>
      </c>
      <c r="D20">
        <v>2.875</v>
      </c>
      <c r="E20">
        <v>3.875</v>
      </c>
      <c r="F20">
        <v>7.125</v>
      </c>
      <c r="G20">
        <v>2.2</v>
      </c>
      <c r="H20">
        <v>3.5388900320940886</v>
      </c>
      <c r="I20">
        <v>7.1</v>
      </c>
      <c r="J20">
        <v>2.1390374331550888</v>
      </c>
      <c r="K20">
        <v>3.1021897810219023</v>
      </c>
      <c r="L20">
        <v>7</v>
      </c>
      <c r="N20">
        <v>71085</v>
      </c>
      <c r="O20">
        <v>0.060238727714</v>
      </c>
    </row>
    <row r="21" spans="1:12" ht="12.75">
      <c r="A21">
        <v>1985</v>
      </c>
      <c r="B21">
        <v>2</v>
      </c>
      <c r="C21" t="s">
        <v>4</v>
      </c>
      <c r="D21">
        <v>2.875</v>
      </c>
      <c r="E21">
        <v>4.25</v>
      </c>
      <c r="F21">
        <v>7</v>
      </c>
      <c r="G21">
        <v>2.5</v>
      </c>
      <c r="H21">
        <v>3.766045962429976</v>
      </c>
      <c r="I21">
        <v>7.1</v>
      </c>
      <c r="J21">
        <v>2.037379565469455</v>
      </c>
      <c r="K21">
        <v>2.1276595744680993</v>
      </c>
      <c r="L21">
        <v>6.9</v>
      </c>
    </row>
    <row r="22" spans="1:15" ht="12.75">
      <c r="A22">
        <v>1986</v>
      </c>
      <c r="B22">
        <v>1</v>
      </c>
      <c r="C22" t="s">
        <v>2</v>
      </c>
      <c r="D22">
        <v>3.25</v>
      </c>
      <c r="E22">
        <v>3.5</v>
      </c>
      <c r="F22">
        <v>6.5</v>
      </c>
      <c r="G22">
        <v>3</v>
      </c>
      <c r="H22">
        <v>3.4</v>
      </c>
      <c r="I22">
        <v>6.6</v>
      </c>
      <c r="J22">
        <v>2.037379565469455</v>
      </c>
      <c r="K22">
        <v>2.1276595744680993</v>
      </c>
      <c r="L22">
        <v>6.9</v>
      </c>
      <c r="N22">
        <v>21286</v>
      </c>
      <c r="O22">
        <v>-0.109958119439</v>
      </c>
    </row>
    <row r="23" spans="1:15" ht="12.75">
      <c r="A23">
        <v>1986</v>
      </c>
      <c r="B23">
        <v>2</v>
      </c>
      <c r="C23" t="s">
        <v>2</v>
      </c>
      <c r="D23">
        <v>2.75</v>
      </c>
      <c r="E23">
        <v>2.5</v>
      </c>
      <c r="F23">
        <v>7</v>
      </c>
      <c r="G23">
        <v>2.7</v>
      </c>
      <c r="H23">
        <v>2.4</v>
      </c>
      <c r="I23">
        <v>6.9</v>
      </c>
      <c r="J23">
        <v>2.037379565469455</v>
      </c>
      <c r="K23">
        <v>2.1276595744680993</v>
      </c>
      <c r="L23">
        <v>6.9</v>
      </c>
      <c r="N23">
        <v>70986</v>
      </c>
      <c r="O23">
        <v>-0.167810036901</v>
      </c>
    </row>
    <row r="24" spans="1:12" ht="12.75">
      <c r="A24">
        <v>1986</v>
      </c>
      <c r="B24">
        <v>2</v>
      </c>
      <c r="C24" t="s">
        <v>4</v>
      </c>
      <c r="D24">
        <v>3.25</v>
      </c>
      <c r="E24">
        <v>3.5</v>
      </c>
      <c r="F24">
        <v>6.75</v>
      </c>
      <c r="G24">
        <v>3.2</v>
      </c>
      <c r="H24">
        <v>3.1</v>
      </c>
      <c r="I24">
        <v>6.6</v>
      </c>
      <c r="J24">
        <v>4.001071954977897</v>
      </c>
      <c r="K24">
        <v>3.3072236727589077</v>
      </c>
      <c r="L24">
        <v>5.9</v>
      </c>
    </row>
    <row r="25" spans="1:15" ht="12.75">
      <c r="A25">
        <v>1987</v>
      </c>
      <c r="B25">
        <v>1</v>
      </c>
      <c r="C25" t="s">
        <v>2</v>
      </c>
      <c r="D25">
        <v>2.75</v>
      </c>
      <c r="E25">
        <v>3.25</v>
      </c>
      <c r="F25">
        <v>6.625</v>
      </c>
      <c r="G25">
        <v>2.8</v>
      </c>
      <c r="H25">
        <v>2.9</v>
      </c>
      <c r="I25">
        <v>6.6</v>
      </c>
      <c r="J25">
        <v>4.001071954977897</v>
      </c>
      <c r="K25">
        <v>3.3072236727589077</v>
      </c>
      <c r="L25">
        <v>5.9</v>
      </c>
      <c r="N25">
        <v>21287</v>
      </c>
      <c r="O25">
        <v>0.175747037306</v>
      </c>
    </row>
    <row r="26" spans="1:15" ht="12.75">
      <c r="A26">
        <v>1987</v>
      </c>
      <c r="B26">
        <v>2</v>
      </c>
      <c r="C26" t="s">
        <v>2</v>
      </c>
      <c r="D26">
        <v>2.75</v>
      </c>
      <c r="E26">
        <v>3.75</v>
      </c>
      <c r="F26">
        <v>6.3</v>
      </c>
      <c r="G26">
        <v>3</v>
      </c>
      <c r="H26">
        <v>3.5</v>
      </c>
      <c r="I26">
        <v>6.3</v>
      </c>
      <c r="J26">
        <v>4.001071954977897</v>
      </c>
      <c r="K26">
        <v>3.3072236727589077</v>
      </c>
      <c r="L26">
        <v>5.9</v>
      </c>
      <c r="N26">
        <v>70787</v>
      </c>
      <c r="O26">
        <v>-0.040865438803</v>
      </c>
    </row>
    <row r="27" spans="1:12" ht="12.75">
      <c r="A27">
        <v>1987</v>
      </c>
      <c r="B27">
        <v>2</v>
      </c>
      <c r="C27" t="s">
        <v>4</v>
      </c>
      <c r="D27">
        <v>2.75</v>
      </c>
      <c r="E27">
        <v>4</v>
      </c>
      <c r="F27">
        <v>6.25</v>
      </c>
      <c r="G27">
        <v>2.3</v>
      </c>
      <c r="H27">
        <v>3.8</v>
      </c>
      <c r="I27">
        <v>6.3</v>
      </c>
      <c r="J27">
        <v>2.814172826918182</v>
      </c>
      <c r="K27">
        <v>4.28931875525651</v>
      </c>
      <c r="L27">
        <v>5.3</v>
      </c>
    </row>
    <row r="28" spans="1:15" ht="12.75">
      <c r="A28">
        <v>1988</v>
      </c>
      <c r="B28">
        <v>1</v>
      </c>
      <c r="C28" t="s">
        <v>2</v>
      </c>
      <c r="D28">
        <v>2.25</v>
      </c>
      <c r="E28">
        <v>3.5</v>
      </c>
      <c r="F28">
        <v>5.875</v>
      </c>
      <c r="G28">
        <v>2.1</v>
      </c>
      <c r="H28">
        <v>3.5</v>
      </c>
      <c r="I28">
        <v>6</v>
      </c>
      <c r="J28">
        <v>2.814172826918182</v>
      </c>
      <c r="K28">
        <v>4.28931875525651</v>
      </c>
      <c r="L28">
        <v>5.3</v>
      </c>
      <c r="N28">
        <v>21088</v>
      </c>
      <c r="O28">
        <v>-0.223816060327</v>
      </c>
    </row>
    <row r="29" spans="1:15" ht="12.75">
      <c r="A29">
        <v>1988</v>
      </c>
      <c r="B29">
        <v>2</v>
      </c>
      <c r="C29" t="s">
        <v>2</v>
      </c>
      <c r="D29">
        <v>2.875</v>
      </c>
      <c r="E29">
        <v>3.375</v>
      </c>
      <c r="F29">
        <v>5.5</v>
      </c>
      <c r="G29">
        <v>2.9</v>
      </c>
      <c r="H29">
        <v>3.7</v>
      </c>
      <c r="I29">
        <v>5.7</v>
      </c>
      <c r="J29">
        <v>2.814172826918182</v>
      </c>
      <c r="K29">
        <v>4.28931875525651</v>
      </c>
      <c r="L29">
        <v>5.3</v>
      </c>
      <c r="N29">
        <v>63088</v>
      </c>
      <c r="O29">
        <v>0.30758703474</v>
      </c>
    </row>
    <row r="30" spans="1:12" ht="12.75">
      <c r="A30">
        <v>1988</v>
      </c>
      <c r="B30">
        <v>2</v>
      </c>
      <c r="C30" t="s">
        <v>4</v>
      </c>
      <c r="D30">
        <v>2.25</v>
      </c>
      <c r="E30">
        <v>3.75</v>
      </c>
      <c r="F30">
        <v>5.75</v>
      </c>
      <c r="G30">
        <v>2.1</v>
      </c>
      <c r="H30">
        <v>3.8</v>
      </c>
      <c r="I30">
        <v>5.9</v>
      </c>
      <c r="J30">
        <v>2.572860864009452</v>
      </c>
      <c r="K30">
        <v>3.7307380373073906</v>
      </c>
      <c r="L30">
        <v>5.3</v>
      </c>
    </row>
    <row r="31" spans="1:15" ht="12.75">
      <c r="A31">
        <v>1989</v>
      </c>
      <c r="B31">
        <v>1</v>
      </c>
      <c r="C31" t="s">
        <v>2</v>
      </c>
      <c r="D31">
        <v>2.75</v>
      </c>
      <c r="E31">
        <v>4.75</v>
      </c>
      <c r="F31">
        <v>5.375</v>
      </c>
      <c r="G31">
        <v>3</v>
      </c>
      <c r="H31">
        <v>4.9</v>
      </c>
      <c r="I31">
        <v>5.5</v>
      </c>
      <c r="J31">
        <v>2.572860864009452</v>
      </c>
      <c r="K31">
        <v>4.5</v>
      </c>
      <c r="L31">
        <v>5.3</v>
      </c>
      <c r="N31">
        <v>20889</v>
      </c>
      <c r="O31">
        <v>0.297326940018</v>
      </c>
    </row>
    <row r="32" spans="1:15" ht="12.75">
      <c r="A32">
        <v>1989</v>
      </c>
      <c r="B32">
        <v>2</v>
      </c>
      <c r="C32" t="s">
        <v>2</v>
      </c>
      <c r="D32">
        <v>2.25</v>
      </c>
      <c r="E32">
        <v>5.25</v>
      </c>
      <c r="F32">
        <v>5.5</v>
      </c>
      <c r="G32">
        <v>2.2</v>
      </c>
      <c r="H32">
        <v>4.9</v>
      </c>
      <c r="I32">
        <v>5.6</v>
      </c>
      <c r="J32">
        <v>2.572860864009452</v>
      </c>
      <c r="K32">
        <v>4.5</v>
      </c>
      <c r="L32">
        <v>5.3</v>
      </c>
      <c r="N32">
        <v>70689</v>
      </c>
      <c r="O32">
        <v>0.074773029402</v>
      </c>
    </row>
    <row r="33" spans="1:12" ht="12.75">
      <c r="A33">
        <v>1989</v>
      </c>
      <c r="B33">
        <v>2</v>
      </c>
      <c r="C33" t="s">
        <v>4</v>
      </c>
      <c r="D33">
        <v>1.75</v>
      </c>
      <c r="E33">
        <v>4.75</v>
      </c>
      <c r="F33">
        <v>5.75</v>
      </c>
      <c r="G33">
        <v>1.6</v>
      </c>
      <c r="H33">
        <v>4.6</v>
      </c>
      <c r="I33">
        <v>6.1</v>
      </c>
      <c r="J33">
        <v>0.48872544275622154</v>
      </c>
      <c r="K33">
        <v>6.3</v>
      </c>
      <c r="L33">
        <v>5.9</v>
      </c>
    </row>
    <row r="34" spans="1:15" ht="12.75">
      <c r="A34">
        <v>1990</v>
      </c>
      <c r="B34">
        <v>1</v>
      </c>
      <c r="C34" t="s">
        <v>2</v>
      </c>
      <c r="D34">
        <v>1.875</v>
      </c>
      <c r="E34">
        <v>4.25</v>
      </c>
      <c r="F34">
        <v>5.625</v>
      </c>
      <c r="G34">
        <v>1.6</v>
      </c>
      <c r="H34">
        <v>4.4</v>
      </c>
      <c r="I34">
        <v>5.9</v>
      </c>
      <c r="J34">
        <v>0.48872544275622154</v>
      </c>
      <c r="K34">
        <v>6.3</v>
      </c>
      <c r="L34">
        <v>5.9</v>
      </c>
      <c r="N34">
        <v>20790</v>
      </c>
      <c r="O34">
        <v>0.313039532009</v>
      </c>
    </row>
    <row r="35" spans="1:15" ht="12.75">
      <c r="A35">
        <v>1990</v>
      </c>
      <c r="B35">
        <v>2</v>
      </c>
      <c r="C35" t="s">
        <v>2</v>
      </c>
      <c r="D35">
        <v>1.75</v>
      </c>
      <c r="E35">
        <v>4.75</v>
      </c>
      <c r="F35">
        <v>5.625</v>
      </c>
      <c r="G35">
        <v>1.6</v>
      </c>
      <c r="H35">
        <v>4.8</v>
      </c>
      <c r="I35">
        <v>5.8</v>
      </c>
      <c r="J35">
        <v>0.48872544275622154</v>
      </c>
      <c r="K35">
        <v>6.3</v>
      </c>
      <c r="L35">
        <v>5.9</v>
      </c>
      <c r="N35">
        <v>70390</v>
      </c>
      <c r="O35">
        <v>-0.065610272108</v>
      </c>
    </row>
    <row r="36" spans="1:12" ht="12.75">
      <c r="A36">
        <v>1990</v>
      </c>
      <c r="B36">
        <v>2</v>
      </c>
      <c r="C36" t="s">
        <v>4</v>
      </c>
      <c r="D36">
        <v>2.125</v>
      </c>
      <c r="E36">
        <v>4.125</v>
      </c>
      <c r="F36">
        <v>5.75</v>
      </c>
      <c r="G36">
        <v>2.2</v>
      </c>
      <c r="H36">
        <v>4.5</v>
      </c>
      <c r="I36">
        <v>6.1</v>
      </c>
      <c r="J36">
        <v>-0.00820058634191101</v>
      </c>
      <c r="K36">
        <v>2.9</v>
      </c>
      <c r="L36">
        <v>6.9</v>
      </c>
    </row>
    <row r="37" spans="1:15" ht="12.75">
      <c r="A37">
        <v>1991</v>
      </c>
      <c r="B37">
        <v>1</v>
      </c>
      <c r="C37" t="s">
        <v>2</v>
      </c>
      <c r="D37">
        <v>1.125</v>
      </c>
      <c r="E37">
        <v>3.625</v>
      </c>
      <c r="F37">
        <v>6.75</v>
      </c>
      <c r="G37">
        <v>1.9</v>
      </c>
      <c r="H37">
        <v>3.9</v>
      </c>
      <c r="I37">
        <v>6.1</v>
      </c>
      <c r="J37">
        <v>-0.00820058634191101</v>
      </c>
      <c r="K37">
        <v>2.9</v>
      </c>
      <c r="L37">
        <v>6.9</v>
      </c>
      <c r="N37">
        <v>20691</v>
      </c>
      <c r="O37">
        <v>-0.25142272016</v>
      </c>
    </row>
    <row r="38" spans="1:15" ht="12.75">
      <c r="A38">
        <v>1991</v>
      </c>
      <c r="B38">
        <v>2</v>
      </c>
      <c r="C38" t="s">
        <v>2</v>
      </c>
      <c r="D38">
        <v>0.875</v>
      </c>
      <c r="E38">
        <v>3.5</v>
      </c>
      <c r="F38">
        <v>6.875</v>
      </c>
      <c r="G38">
        <v>1.5</v>
      </c>
      <c r="H38">
        <v>3.4</v>
      </c>
      <c r="I38">
        <v>6.6</v>
      </c>
      <c r="J38">
        <v>-0.00820058634191101</v>
      </c>
      <c r="K38">
        <v>2.9</v>
      </c>
      <c r="L38">
        <v>6.9</v>
      </c>
      <c r="N38">
        <v>70391</v>
      </c>
      <c r="O38">
        <v>-0.076714431122</v>
      </c>
    </row>
    <row r="39" spans="1:12" ht="12.75">
      <c r="A39">
        <v>1991</v>
      </c>
      <c r="B39">
        <v>2</v>
      </c>
      <c r="C39" t="s">
        <v>4</v>
      </c>
      <c r="D39">
        <v>2.625</v>
      </c>
      <c r="E39">
        <v>3.5</v>
      </c>
      <c r="F39">
        <v>6.375</v>
      </c>
      <c r="G39">
        <v>2.8</v>
      </c>
      <c r="H39">
        <v>3.7</v>
      </c>
      <c r="I39">
        <v>6.3</v>
      </c>
      <c r="J39">
        <v>3.0464914813745247</v>
      </c>
      <c r="K39">
        <v>3</v>
      </c>
      <c r="L39">
        <v>7.3</v>
      </c>
    </row>
    <row r="40" spans="1:15" ht="12.75">
      <c r="A40">
        <v>1992</v>
      </c>
      <c r="B40">
        <v>1</v>
      </c>
      <c r="C40" t="s">
        <v>2</v>
      </c>
      <c r="D40">
        <v>2.125</v>
      </c>
      <c r="E40">
        <v>3.25</v>
      </c>
      <c r="F40">
        <v>6.875</v>
      </c>
      <c r="G40">
        <v>2.1</v>
      </c>
      <c r="H40">
        <v>3.5</v>
      </c>
      <c r="I40">
        <v>7.2</v>
      </c>
      <c r="J40">
        <v>3.147669732355074</v>
      </c>
      <c r="K40">
        <v>3</v>
      </c>
      <c r="L40">
        <v>7.3</v>
      </c>
      <c r="N40">
        <v>20592</v>
      </c>
      <c r="O40">
        <v>-0.003968716929</v>
      </c>
    </row>
    <row r="41" spans="1:15" ht="12.75">
      <c r="A41">
        <v>1992</v>
      </c>
      <c r="B41">
        <v>2</v>
      </c>
      <c r="C41" t="s">
        <v>2</v>
      </c>
      <c r="D41">
        <v>2.5</v>
      </c>
      <c r="E41">
        <v>3.25</v>
      </c>
      <c r="F41">
        <v>7.375</v>
      </c>
      <c r="G41">
        <v>2.5</v>
      </c>
      <c r="H41">
        <v>3.5</v>
      </c>
      <c r="I41">
        <v>7.2</v>
      </c>
      <c r="J41">
        <v>3.147669732355074</v>
      </c>
      <c r="K41">
        <v>3</v>
      </c>
      <c r="L41">
        <v>7.3</v>
      </c>
      <c r="N41">
        <v>70192</v>
      </c>
      <c r="O41">
        <v>-0.087779002008</v>
      </c>
    </row>
    <row r="42" spans="1:12" ht="12.75">
      <c r="A42">
        <v>1992</v>
      </c>
      <c r="B42">
        <v>2</v>
      </c>
      <c r="C42" t="s">
        <v>4</v>
      </c>
      <c r="D42">
        <v>2.875</v>
      </c>
      <c r="E42">
        <v>3</v>
      </c>
      <c r="F42">
        <v>6.75</v>
      </c>
      <c r="G42">
        <v>3</v>
      </c>
      <c r="H42">
        <v>3.1</v>
      </c>
      <c r="I42">
        <v>6.7</v>
      </c>
      <c r="J42">
        <v>3.1036047589921623</v>
      </c>
      <c r="K42">
        <v>2.7</v>
      </c>
      <c r="L42">
        <v>6.5</v>
      </c>
    </row>
    <row r="43" spans="1:15" ht="12.75">
      <c r="A43">
        <v>1993</v>
      </c>
      <c r="B43">
        <v>1</v>
      </c>
      <c r="C43" t="s">
        <v>2</v>
      </c>
      <c r="D43">
        <v>3.125</v>
      </c>
      <c r="E43">
        <v>2.625</v>
      </c>
      <c r="F43">
        <v>6.875</v>
      </c>
      <c r="G43">
        <v>2.8</v>
      </c>
      <c r="H43">
        <v>2.6</v>
      </c>
      <c r="I43">
        <v>7</v>
      </c>
      <c r="J43">
        <v>3.1036047589921623</v>
      </c>
      <c r="K43">
        <v>2.7</v>
      </c>
      <c r="L43">
        <v>6.5</v>
      </c>
      <c r="N43">
        <v>20393</v>
      </c>
      <c r="O43">
        <v>0.09441379882</v>
      </c>
    </row>
    <row r="44" spans="1:15" ht="12.75">
      <c r="A44">
        <v>1993</v>
      </c>
      <c r="B44">
        <v>2</v>
      </c>
      <c r="C44" t="s">
        <v>2</v>
      </c>
      <c r="D44">
        <v>2.5</v>
      </c>
      <c r="E44">
        <v>3.125</v>
      </c>
      <c r="F44">
        <v>6.75</v>
      </c>
      <c r="G44">
        <v>2</v>
      </c>
      <c r="H44">
        <v>3.3</v>
      </c>
      <c r="I44">
        <v>6.9</v>
      </c>
      <c r="J44">
        <v>3.1036047589921623</v>
      </c>
      <c r="K44">
        <v>2.7</v>
      </c>
      <c r="L44">
        <v>6.5</v>
      </c>
      <c r="N44">
        <v>70793</v>
      </c>
      <c r="O44">
        <v>0.009494200632</v>
      </c>
    </row>
    <row r="45" spans="1:12" ht="12.75">
      <c r="A45">
        <v>1993</v>
      </c>
      <c r="B45">
        <v>2</v>
      </c>
      <c r="C45" t="s">
        <v>4</v>
      </c>
      <c r="D45">
        <v>2.875</v>
      </c>
      <c r="E45">
        <v>3.25</v>
      </c>
      <c r="F45">
        <v>6.625</v>
      </c>
      <c r="G45">
        <v>2.6</v>
      </c>
      <c r="H45">
        <v>3.1</v>
      </c>
      <c r="I45">
        <v>6.8</v>
      </c>
      <c r="J45">
        <v>4.135684170180154</v>
      </c>
      <c r="K45">
        <v>2.7</v>
      </c>
      <c r="L45">
        <v>5.6</v>
      </c>
    </row>
    <row r="46" spans="1:15" ht="12.75">
      <c r="A46">
        <v>1994</v>
      </c>
      <c r="B46">
        <v>1</v>
      </c>
      <c r="C46" t="s">
        <v>2</v>
      </c>
      <c r="D46">
        <v>3.125</v>
      </c>
      <c r="E46">
        <v>3</v>
      </c>
      <c r="F46">
        <v>6.625</v>
      </c>
      <c r="G46">
        <v>3</v>
      </c>
      <c r="H46">
        <v>3.3</v>
      </c>
      <c r="I46">
        <v>6.8</v>
      </c>
      <c r="J46">
        <v>4.135684170180154</v>
      </c>
      <c r="K46">
        <v>2.7</v>
      </c>
      <c r="L46">
        <v>5.6</v>
      </c>
      <c r="N46">
        <v>20494</v>
      </c>
      <c r="O46">
        <v>0.224341423257</v>
      </c>
    </row>
    <row r="47" spans="1:15" ht="12.75">
      <c r="A47">
        <v>1994</v>
      </c>
      <c r="B47">
        <v>2</v>
      </c>
      <c r="C47" t="s">
        <v>2</v>
      </c>
      <c r="D47">
        <v>3.125</v>
      </c>
      <c r="E47">
        <v>2.875</v>
      </c>
      <c r="F47">
        <v>6.125</v>
      </c>
      <c r="G47">
        <v>3</v>
      </c>
      <c r="H47">
        <v>3</v>
      </c>
      <c r="I47">
        <v>6.3</v>
      </c>
      <c r="J47">
        <v>4.135684170180154</v>
      </c>
      <c r="K47">
        <v>2.7</v>
      </c>
      <c r="L47">
        <v>5.6</v>
      </c>
      <c r="N47">
        <v>70694</v>
      </c>
      <c r="O47">
        <v>0.070467666328</v>
      </c>
    </row>
    <row r="48" spans="1:12" ht="12.75">
      <c r="A48">
        <v>1994</v>
      </c>
      <c r="B48">
        <v>2</v>
      </c>
      <c r="C48" t="s">
        <v>4</v>
      </c>
      <c r="D48">
        <v>2.625</v>
      </c>
      <c r="E48">
        <v>3.125</v>
      </c>
      <c r="F48">
        <v>6.125</v>
      </c>
      <c r="G48">
        <v>2.2</v>
      </c>
      <c r="H48">
        <v>3.1</v>
      </c>
      <c r="I48">
        <v>6.4</v>
      </c>
      <c r="J48">
        <v>1.2732951743308352</v>
      </c>
      <c r="K48">
        <v>2.7</v>
      </c>
      <c r="L48">
        <v>5.6</v>
      </c>
    </row>
    <row r="49" spans="1:15" ht="12.75">
      <c r="A49">
        <v>1995</v>
      </c>
      <c r="B49">
        <v>1</v>
      </c>
      <c r="C49" t="s">
        <v>2</v>
      </c>
      <c r="D49">
        <v>2.5</v>
      </c>
      <c r="E49">
        <v>3.25</v>
      </c>
      <c r="F49">
        <v>5.5</v>
      </c>
      <c r="G49">
        <v>2.2</v>
      </c>
      <c r="H49">
        <v>2.9</v>
      </c>
      <c r="I49">
        <v>5.4</v>
      </c>
      <c r="J49">
        <v>1.2732951743308352</v>
      </c>
      <c r="K49">
        <v>2.7</v>
      </c>
      <c r="L49">
        <v>5.6</v>
      </c>
      <c r="N49">
        <v>20195</v>
      </c>
      <c r="O49">
        <v>0.500767966583</v>
      </c>
    </row>
    <row r="50" spans="1:15" ht="12.75">
      <c r="A50">
        <v>1995</v>
      </c>
      <c r="B50">
        <v>2</v>
      </c>
      <c r="C50" t="s">
        <v>2</v>
      </c>
      <c r="D50">
        <v>1.75</v>
      </c>
      <c r="E50">
        <v>3.25</v>
      </c>
      <c r="F50">
        <v>5.9375</v>
      </c>
      <c r="G50">
        <v>1.7</v>
      </c>
      <c r="H50">
        <v>3</v>
      </c>
      <c r="I50">
        <v>6</v>
      </c>
      <c r="J50">
        <v>1.2732951743308352</v>
      </c>
      <c r="K50">
        <v>2.7</v>
      </c>
      <c r="L50">
        <v>5.6</v>
      </c>
      <c r="N50">
        <v>70695</v>
      </c>
      <c r="O50">
        <v>-0.006018013144</v>
      </c>
    </row>
    <row r="51" spans="1:12" ht="12.75">
      <c r="A51">
        <v>1995</v>
      </c>
      <c r="B51">
        <v>2</v>
      </c>
      <c r="C51" t="s">
        <v>4</v>
      </c>
      <c r="D51">
        <v>2.5</v>
      </c>
      <c r="E51">
        <v>3.0625</v>
      </c>
      <c r="F51">
        <v>5.9375</v>
      </c>
      <c r="G51">
        <v>2.2</v>
      </c>
      <c r="H51">
        <v>2.9</v>
      </c>
      <c r="I51">
        <v>6.1</v>
      </c>
      <c r="J51">
        <v>3.1397938265960823</v>
      </c>
      <c r="K51">
        <v>3.1</v>
      </c>
      <c r="L51">
        <v>5.3</v>
      </c>
    </row>
    <row r="52" spans="1:15" ht="12.75">
      <c r="A52">
        <v>1996</v>
      </c>
      <c r="B52">
        <v>1</v>
      </c>
      <c r="C52" t="s">
        <v>2</v>
      </c>
      <c r="D52">
        <v>2.125</v>
      </c>
      <c r="E52">
        <v>2.875</v>
      </c>
      <c r="F52">
        <v>5.625</v>
      </c>
      <c r="G52">
        <v>1.8</v>
      </c>
      <c r="H52">
        <v>3</v>
      </c>
      <c r="I52">
        <v>5.6</v>
      </c>
      <c r="J52">
        <v>3.1397938265960823</v>
      </c>
      <c r="K52">
        <v>3.1</v>
      </c>
      <c r="L52">
        <v>5.3</v>
      </c>
      <c r="N52">
        <v>13196</v>
      </c>
      <c r="O52">
        <v>0.073325448855</v>
      </c>
    </row>
    <row r="53" spans="1:15" ht="12.75">
      <c r="A53">
        <v>1996</v>
      </c>
      <c r="B53">
        <v>2</v>
      </c>
      <c r="C53" t="s">
        <v>2</v>
      </c>
      <c r="D53">
        <v>2.625</v>
      </c>
      <c r="E53">
        <v>3.125</v>
      </c>
      <c r="F53">
        <v>5.5</v>
      </c>
      <c r="G53">
        <v>2.5</v>
      </c>
      <c r="H53">
        <v>3.1</v>
      </c>
      <c r="I53">
        <v>5.5</v>
      </c>
      <c r="J53">
        <v>3.1397938265960823</v>
      </c>
      <c r="K53">
        <v>3.1</v>
      </c>
      <c r="L53">
        <v>5.3</v>
      </c>
      <c r="N53">
        <v>70396</v>
      </c>
      <c r="O53">
        <v>-0.039961318639</v>
      </c>
    </row>
    <row r="54" spans="1:12" ht="12.75">
      <c r="A54">
        <v>1996</v>
      </c>
      <c r="B54">
        <v>2</v>
      </c>
      <c r="C54" t="s">
        <v>4</v>
      </c>
      <c r="D54">
        <v>2</v>
      </c>
      <c r="E54">
        <v>2.875</v>
      </c>
      <c r="F54">
        <v>5.625</v>
      </c>
      <c r="G54">
        <v>2.2</v>
      </c>
      <c r="H54">
        <v>3.2</v>
      </c>
      <c r="I54">
        <v>5.5</v>
      </c>
      <c r="J54">
        <v>3.7421267135976377</v>
      </c>
      <c r="K54">
        <v>1.9</v>
      </c>
      <c r="L54">
        <v>4.7</v>
      </c>
    </row>
    <row r="55" spans="1:12" ht="12.75">
      <c r="A55">
        <v>1997</v>
      </c>
      <c r="B55">
        <v>1</v>
      </c>
      <c r="C55" t="s">
        <v>2</v>
      </c>
      <c r="D55">
        <v>2.125</v>
      </c>
      <c r="E55">
        <v>2.875</v>
      </c>
      <c r="F55">
        <v>5.375</v>
      </c>
      <c r="G55">
        <v>2.3</v>
      </c>
      <c r="H55">
        <v>2.6</v>
      </c>
      <c r="I55">
        <v>5.1</v>
      </c>
      <c r="J55">
        <v>3.7421267135976377</v>
      </c>
      <c r="K55">
        <v>1.9</v>
      </c>
      <c r="L55">
        <v>4.7</v>
      </c>
    </row>
    <row r="56" spans="1:12" ht="12.75">
      <c r="A56">
        <v>1997</v>
      </c>
      <c r="B56">
        <v>2</v>
      </c>
      <c r="C56" t="s">
        <v>2</v>
      </c>
      <c r="D56">
        <v>3.125</v>
      </c>
      <c r="E56">
        <v>2.375</v>
      </c>
      <c r="F56">
        <v>4.875</v>
      </c>
      <c r="G56">
        <v>3.4</v>
      </c>
      <c r="H56">
        <v>2.2</v>
      </c>
      <c r="I56">
        <v>4.7</v>
      </c>
      <c r="J56">
        <v>3.7421267135976377</v>
      </c>
      <c r="K56">
        <v>1.9</v>
      </c>
      <c r="L56">
        <v>4.7</v>
      </c>
    </row>
    <row r="57" spans="1:12" ht="12.75">
      <c r="A57">
        <v>1997</v>
      </c>
      <c r="B57">
        <v>2</v>
      </c>
      <c r="C57" t="s">
        <v>4</v>
      </c>
      <c r="D57">
        <v>2.25</v>
      </c>
      <c r="E57">
        <v>2.75</v>
      </c>
      <c r="F57">
        <v>4.875</v>
      </c>
      <c r="G57">
        <v>2.1</v>
      </c>
      <c r="H57">
        <v>2.8</v>
      </c>
      <c r="I57">
        <v>4.6</v>
      </c>
      <c r="J57">
        <v>4.251418950112695</v>
      </c>
      <c r="K57">
        <v>1.5</v>
      </c>
      <c r="L57">
        <v>4.4</v>
      </c>
    </row>
    <row r="58" spans="1:12" ht="12.75">
      <c r="A58">
        <v>1998</v>
      </c>
      <c r="B58">
        <v>1</v>
      </c>
      <c r="C58" t="s">
        <v>2</v>
      </c>
      <c r="D58">
        <v>2.375</v>
      </c>
      <c r="E58">
        <v>2</v>
      </c>
      <c r="F58">
        <v>4.75</v>
      </c>
      <c r="G58">
        <v>1.7</v>
      </c>
      <c r="H58">
        <v>1.6</v>
      </c>
      <c r="I58">
        <v>4.8</v>
      </c>
      <c r="J58">
        <v>4.251418950112695</v>
      </c>
      <c r="K58">
        <v>1.5</v>
      </c>
      <c r="L58">
        <v>4.4</v>
      </c>
    </row>
    <row r="59" spans="1:12" ht="12.75">
      <c r="A59">
        <v>1998</v>
      </c>
      <c r="B59">
        <v>2</v>
      </c>
      <c r="C59" t="s">
        <v>2</v>
      </c>
      <c r="D59">
        <v>3.125</v>
      </c>
      <c r="E59">
        <v>1.875</v>
      </c>
      <c r="F59">
        <v>4.375</v>
      </c>
      <c r="G59">
        <v>2.7</v>
      </c>
      <c r="H59">
        <v>1.7</v>
      </c>
      <c r="I59">
        <v>4.4</v>
      </c>
      <c r="J59">
        <v>4.251418950112695</v>
      </c>
      <c r="K59">
        <v>1.5</v>
      </c>
      <c r="L59">
        <v>4.4</v>
      </c>
    </row>
    <row r="60" spans="1:12" ht="12.75">
      <c r="A60">
        <v>1998</v>
      </c>
      <c r="B60">
        <v>2</v>
      </c>
      <c r="C60" t="s">
        <v>4</v>
      </c>
      <c r="D60">
        <v>2.25</v>
      </c>
      <c r="E60">
        <v>2.25</v>
      </c>
      <c r="F60">
        <v>4.625</v>
      </c>
      <c r="G60">
        <v>2</v>
      </c>
      <c r="H60">
        <v>2.2</v>
      </c>
      <c r="I60">
        <v>4.9</v>
      </c>
      <c r="J60">
        <v>4.603275652526206</v>
      </c>
      <c r="K60">
        <v>2.6</v>
      </c>
      <c r="L60">
        <v>4.1</v>
      </c>
    </row>
    <row r="61" spans="1:12" ht="12.75">
      <c r="A61">
        <v>1999</v>
      </c>
      <c r="B61">
        <v>1</v>
      </c>
      <c r="C61" t="s">
        <v>2</v>
      </c>
      <c r="D61">
        <v>2.75</v>
      </c>
      <c r="E61">
        <v>2.25</v>
      </c>
      <c r="F61">
        <v>4.375</v>
      </c>
      <c r="G61">
        <v>2.6</v>
      </c>
      <c r="H61">
        <v>2.3</v>
      </c>
      <c r="I61">
        <v>4.3</v>
      </c>
      <c r="J61">
        <v>4.603275652526206</v>
      </c>
      <c r="K61">
        <v>2.6</v>
      </c>
      <c r="L61">
        <v>4.1</v>
      </c>
    </row>
    <row r="62" spans="1:12" ht="12.75">
      <c r="A62">
        <v>1999</v>
      </c>
      <c r="B62">
        <v>2</v>
      </c>
      <c r="C62" t="s">
        <v>2</v>
      </c>
      <c r="D62">
        <v>3.625</v>
      </c>
      <c r="E62">
        <v>2.375</v>
      </c>
      <c r="F62">
        <v>4.125</v>
      </c>
      <c r="G62">
        <v>3.7</v>
      </c>
      <c r="H62">
        <v>2.3</v>
      </c>
      <c r="I62">
        <v>4.1</v>
      </c>
      <c r="J62">
        <v>4.603275652526206</v>
      </c>
      <c r="K62">
        <v>2.6</v>
      </c>
      <c r="L62">
        <v>4.1</v>
      </c>
    </row>
    <row r="63" spans="1:12" ht="12.75">
      <c r="A63">
        <v>1999</v>
      </c>
      <c r="B63">
        <v>2</v>
      </c>
      <c r="C63" t="s">
        <v>4</v>
      </c>
      <c r="D63">
        <v>2.75</v>
      </c>
      <c r="E63">
        <v>2.25</v>
      </c>
      <c r="F63">
        <v>4.375</v>
      </c>
      <c r="G63">
        <v>2.6</v>
      </c>
      <c r="H63">
        <v>2.3</v>
      </c>
      <c r="I63">
        <v>4.2</v>
      </c>
      <c r="J63">
        <v>3.408152706377088</v>
      </c>
      <c r="K63">
        <v>3.4</v>
      </c>
      <c r="L63">
        <v>4</v>
      </c>
    </row>
    <row r="64" spans="1:12" ht="12.75">
      <c r="A64">
        <v>2000</v>
      </c>
      <c r="B64">
        <v>1</v>
      </c>
      <c r="C64" t="s">
        <v>2</v>
      </c>
      <c r="D64">
        <v>3.625</v>
      </c>
      <c r="E64">
        <v>1.875</v>
      </c>
      <c r="F64">
        <v>4.125</v>
      </c>
      <c r="G64">
        <v>4.1</v>
      </c>
      <c r="H64">
        <v>2</v>
      </c>
      <c r="I64">
        <v>4</v>
      </c>
      <c r="J64">
        <v>3.408152706377088</v>
      </c>
      <c r="K64">
        <v>2.3185388473549784</v>
      </c>
      <c r="L64">
        <v>4</v>
      </c>
    </row>
    <row r="65" spans="1:12" ht="12.75">
      <c r="A65">
        <v>2000</v>
      </c>
      <c r="B65">
        <v>2</v>
      </c>
      <c r="C65" t="s">
        <v>2</v>
      </c>
      <c r="D65">
        <v>4.25</v>
      </c>
      <c r="E65">
        <v>2.625</v>
      </c>
      <c r="F65">
        <v>4</v>
      </c>
      <c r="G65">
        <v>4.3</v>
      </c>
      <c r="H65">
        <v>2.6</v>
      </c>
      <c r="I65">
        <v>3.9</v>
      </c>
      <c r="J65">
        <v>3.408152706377088</v>
      </c>
      <c r="K65">
        <v>2.3185388473549784</v>
      </c>
      <c r="L65">
        <v>4</v>
      </c>
    </row>
    <row r="66" spans="1:12" ht="12.75">
      <c r="A66">
        <v>2000</v>
      </c>
      <c r="B66">
        <v>2</v>
      </c>
      <c r="C66" t="s">
        <v>4</v>
      </c>
      <c r="D66">
        <v>3.5</v>
      </c>
      <c r="E66">
        <v>2.25</v>
      </c>
      <c r="F66">
        <v>4.125</v>
      </c>
      <c r="G66">
        <v>3.5</v>
      </c>
      <c r="H66">
        <v>2</v>
      </c>
      <c r="I66">
        <v>4.1</v>
      </c>
      <c r="J66">
        <v>0.4804436849063398</v>
      </c>
      <c r="K66">
        <v>1.2826427978222865</v>
      </c>
      <c r="L66">
        <v>5.6</v>
      </c>
    </row>
    <row r="67" spans="1:12" ht="12.75">
      <c r="A67">
        <v>2001</v>
      </c>
      <c r="B67">
        <v>1</v>
      </c>
      <c r="C67" t="s">
        <v>2</v>
      </c>
      <c r="D67">
        <v>2.25</v>
      </c>
      <c r="E67">
        <v>2</v>
      </c>
      <c r="F67">
        <v>4.5</v>
      </c>
      <c r="G67">
        <v>1.8</v>
      </c>
      <c r="H67">
        <v>1.8</v>
      </c>
      <c r="I67">
        <v>5.2</v>
      </c>
      <c r="J67">
        <v>0.4804436849063398</v>
      </c>
      <c r="K67">
        <v>1.2826427978222865</v>
      </c>
      <c r="L67">
        <v>5.6</v>
      </c>
    </row>
    <row r="68" spans="1:12" ht="12.75">
      <c r="A68">
        <v>2001</v>
      </c>
      <c r="B68">
        <v>2</v>
      </c>
      <c r="C68" t="s">
        <v>2</v>
      </c>
      <c r="D68">
        <v>1.625</v>
      </c>
      <c r="E68">
        <v>2.25</v>
      </c>
      <c r="F68">
        <v>4.875</v>
      </c>
      <c r="G68">
        <v>1.5</v>
      </c>
      <c r="H68">
        <v>2</v>
      </c>
      <c r="I68">
        <v>5.2</v>
      </c>
      <c r="J68">
        <v>0.4804436849063398</v>
      </c>
      <c r="K68">
        <v>1.2826427978222865</v>
      </c>
      <c r="L68">
        <v>5.6</v>
      </c>
    </row>
    <row r="69" spans="1:12" ht="12.75">
      <c r="A69">
        <v>2001</v>
      </c>
      <c r="B69">
        <v>2</v>
      </c>
      <c r="C69" t="s">
        <v>4</v>
      </c>
      <c r="D69">
        <v>3.125</v>
      </c>
      <c r="E69">
        <v>2.125</v>
      </c>
      <c r="F69">
        <v>5</v>
      </c>
      <c r="G69">
        <v>3.5</v>
      </c>
      <c r="H69">
        <v>1.7</v>
      </c>
      <c r="I69">
        <v>5.6</v>
      </c>
      <c r="J69">
        <v>2.912810310526792</v>
      </c>
      <c r="K69">
        <v>1.8481427530954164</v>
      </c>
      <c r="L69">
        <v>5.9</v>
      </c>
    </row>
    <row r="72" ht="12.75">
      <c r="A72" t="s">
        <v>163</v>
      </c>
    </row>
    <row r="73" ht="12.75">
      <c r="A73" t="s">
        <v>164</v>
      </c>
    </row>
    <row r="74" ht="12.75">
      <c r="B74" t="s">
        <v>198</v>
      </c>
    </row>
    <row r="75" ht="12.75">
      <c r="B75" t="s">
        <v>199</v>
      </c>
    </row>
    <row r="76" ht="12.75">
      <c r="B76" t="s">
        <v>200</v>
      </c>
    </row>
    <row r="77" ht="12.75">
      <c r="A77" t="s">
        <v>166</v>
      </c>
    </row>
    <row r="78" ht="12.75">
      <c r="B78" t="s">
        <v>201</v>
      </c>
    </row>
    <row r="79" ht="12.75">
      <c r="B79" t="s">
        <v>202</v>
      </c>
    </row>
    <row r="80" ht="12.75">
      <c r="B80" t="s">
        <v>203</v>
      </c>
    </row>
    <row r="81" ht="12.75">
      <c r="A81" t="s">
        <v>165</v>
      </c>
    </row>
    <row r="82" ht="12.75">
      <c r="B82" t="s">
        <v>204</v>
      </c>
    </row>
    <row r="83" ht="12.75">
      <c r="B83" t="s">
        <v>205</v>
      </c>
    </row>
    <row r="84" ht="12.75">
      <c r="B84" t="s">
        <v>206</v>
      </c>
    </row>
    <row r="86" ht="12.75">
      <c r="A86" t="s">
        <v>207</v>
      </c>
    </row>
    <row r="87" ht="12.75">
      <c r="A87" t="s">
        <v>208</v>
      </c>
    </row>
  </sheetData>
  <printOptions/>
  <pageMargins left="0.75" right="0.75" top="1" bottom="1" header="0.5" footer="0.5"/>
  <pageSetup fitToHeight="5" fitToWidth="1"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California, Berkeley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D. Romer</dc:creator>
  <cp:keywords/>
  <dc:description/>
  <cp:lastModifiedBy>default</cp:lastModifiedBy>
  <cp:lastPrinted>2008-02-19T00:13:28Z</cp:lastPrinted>
  <dcterms:created xsi:type="dcterms:W3CDTF">2007-08-29T20:14:11Z</dcterms:created>
  <dcterms:modified xsi:type="dcterms:W3CDTF">2008-02-19T07:39:06Z</dcterms:modified>
  <cp:category/>
  <cp:version/>
  <cp:contentType/>
  <cp:contentStatus/>
</cp:coreProperties>
</file>